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1. 수송통계\2.홈페이지 수송실적(사전정보공개)\"/>
    </mc:Choice>
  </mc:AlternateContent>
  <bookViews>
    <workbookView xWindow="32760" yWindow="32760" windowWidth="28800" windowHeight="12255" tabRatio="685" firstSheet="42" activeTab="52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  <sheet name="2022.4분기" sheetId="56" r:id="rId48"/>
    <sheet name="2023.1분기" sheetId="57" r:id="rId49"/>
    <sheet name="2023.2분기" sheetId="60" r:id="rId50"/>
    <sheet name="2023.3분기" sheetId="61" r:id="rId51"/>
    <sheet name="2023.4분기" sheetId="62" r:id="rId52"/>
    <sheet name="2024.1분기" sheetId="63" r:id="rId53"/>
  </sheets>
  <calcPr calcId="162913"/>
</workbook>
</file>

<file path=xl/calcChain.xml><?xml version="1.0" encoding="utf-8"?>
<calcChain xmlns="http://schemas.openxmlformats.org/spreadsheetml/2006/main">
  <c r="V14" i="63" l="1"/>
  <c r="E14" i="63"/>
  <c r="F14" i="63"/>
  <c r="G14" i="63"/>
  <c r="H14" i="63"/>
  <c r="I14" i="63"/>
  <c r="J14" i="63"/>
  <c r="K14" i="63"/>
  <c r="L14" i="63"/>
  <c r="M14" i="63"/>
  <c r="N14" i="63"/>
  <c r="O14" i="63"/>
  <c r="P14" i="63"/>
  <c r="Q14" i="63"/>
  <c r="R14" i="63"/>
  <c r="S14" i="63"/>
  <c r="T14" i="63"/>
  <c r="U14" i="63"/>
  <c r="D14" i="63"/>
  <c r="C14" i="63"/>
  <c r="V17" i="63"/>
  <c r="U17" i="63"/>
  <c r="T17" i="63"/>
  <c r="S17" i="63"/>
  <c r="R17" i="63"/>
  <c r="Q17" i="63"/>
  <c r="P17" i="63"/>
  <c r="O17" i="63"/>
  <c r="N17" i="63"/>
  <c r="M17" i="63"/>
  <c r="L17" i="63"/>
  <c r="K17" i="63"/>
  <c r="J17" i="63"/>
  <c r="I17" i="63"/>
  <c r="H17" i="63"/>
  <c r="G17" i="63"/>
  <c r="F17" i="63"/>
  <c r="E17" i="63"/>
  <c r="D17" i="63"/>
  <c r="C17" i="63"/>
  <c r="B16" i="63"/>
  <c r="B17" i="63" s="1"/>
  <c r="B13" i="63"/>
  <c r="B14" i="63" s="1"/>
  <c r="V11" i="63"/>
  <c r="U11" i="63"/>
  <c r="T11" i="63"/>
  <c r="S11" i="63"/>
  <c r="R11" i="63"/>
  <c r="Q11" i="63"/>
  <c r="P11" i="63"/>
  <c r="O11" i="63"/>
  <c r="N11" i="63"/>
  <c r="M11" i="63"/>
  <c r="L11" i="63"/>
  <c r="K11" i="63"/>
  <c r="J11" i="63"/>
  <c r="I11" i="63"/>
  <c r="H11" i="63"/>
  <c r="G11" i="63"/>
  <c r="F11" i="63"/>
  <c r="E11" i="63"/>
  <c r="D11" i="63"/>
  <c r="C11" i="63"/>
  <c r="B10" i="63"/>
  <c r="B11" i="63" s="1"/>
  <c r="V7" i="63"/>
  <c r="V8" i="63" s="1"/>
  <c r="U7" i="63"/>
  <c r="U8" i="63" s="1"/>
  <c r="T7" i="63"/>
  <c r="T8" i="63" s="1"/>
  <c r="S7" i="63"/>
  <c r="S8" i="63" s="1"/>
  <c r="R7" i="63"/>
  <c r="R8" i="63" s="1"/>
  <c r="Q7" i="63"/>
  <c r="Q8" i="63" s="1"/>
  <c r="P7" i="63"/>
  <c r="P4" i="63" s="1"/>
  <c r="P5" i="63" s="1"/>
  <c r="O7" i="63"/>
  <c r="O8" i="63" s="1"/>
  <c r="N7" i="63"/>
  <c r="N8" i="63" s="1"/>
  <c r="M7" i="63"/>
  <c r="M8" i="63" s="1"/>
  <c r="L7" i="63"/>
  <c r="L8" i="63" s="1"/>
  <c r="K7" i="63"/>
  <c r="K8" i="63" s="1"/>
  <c r="J7" i="63"/>
  <c r="J4" i="63" s="1"/>
  <c r="J5" i="63" s="1"/>
  <c r="I7" i="63"/>
  <c r="I8" i="63" s="1"/>
  <c r="H7" i="63"/>
  <c r="H8" i="63" s="1"/>
  <c r="G7" i="63"/>
  <c r="G8" i="63" s="1"/>
  <c r="F7" i="63"/>
  <c r="F8" i="63" s="1"/>
  <c r="E7" i="63"/>
  <c r="E8" i="63" s="1"/>
  <c r="D7" i="63"/>
  <c r="D8" i="63" s="1"/>
  <c r="C7" i="63"/>
  <c r="C8" i="63" s="1"/>
  <c r="V4" i="63"/>
  <c r="V5" i="63" s="1"/>
  <c r="U4" i="63"/>
  <c r="U5" i="63" s="1"/>
  <c r="I4" i="63"/>
  <c r="I5" i="63" s="1"/>
  <c r="E4" i="63" l="1"/>
  <c r="E5" i="63" s="1"/>
  <c r="K18" i="63"/>
  <c r="Q4" i="63"/>
  <c r="Q5" i="63" s="1"/>
  <c r="J8" i="63"/>
  <c r="P8" i="63"/>
  <c r="F18" i="63"/>
  <c r="J18" i="63"/>
  <c r="N18" i="63"/>
  <c r="R18" i="63"/>
  <c r="V18" i="63"/>
  <c r="C18" i="63"/>
  <c r="G18" i="63"/>
  <c r="O18" i="63"/>
  <c r="S18" i="63"/>
  <c r="D18" i="63"/>
  <c r="H18" i="63"/>
  <c r="L18" i="63"/>
  <c r="P18" i="63"/>
  <c r="T18" i="63"/>
  <c r="M4" i="63"/>
  <c r="M5" i="63" s="1"/>
  <c r="E18" i="63"/>
  <c r="I18" i="63"/>
  <c r="M18" i="63"/>
  <c r="Q18" i="63"/>
  <c r="U18" i="63"/>
  <c r="L4" i="63"/>
  <c r="L5" i="63" s="1"/>
  <c r="F4" i="63"/>
  <c r="F5" i="63" s="1"/>
  <c r="N4" i="63"/>
  <c r="N5" i="63" s="1"/>
  <c r="C12" i="63"/>
  <c r="G12" i="63"/>
  <c r="K12" i="63"/>
  <c r="O12" i="63"/>
  <c r="S12" i="63"/>
  <c r="B7" i="63"/>
  <c r="B8" i="63" s="1"/>
  <c r="P9" i="63" s="1"/>
  <c r="H4" i="63"/>
  <c r="H5" i="63" s="1"/>
  <c r="R4" i="63"/>
  <c r="R5" i="63" s="1"/>
  <c r="D12" i="63"/>
  <c r="H12" i="63"/>
  <c r="L12" i="63"/>
  <c r="P12" i="63"/>
  <c r="T12" i="63"/>
  <c r="E12" i="63"/>
  <c r="I12" i="63"/>
  <c r="M12" i="63"/>
  <c r="Q12" i="63"/>
  <c r="U12" i="63"/>
  <c r="D4" i="63"/>
  <c r="D5" i="63" s="1"/>
  <c r="T4" i="63"/>
  <c r="T5" i="63" s="1"/>
  <c r="F12" i="63"/>
  <c r="J12" i="63"/>
  <c r="N12" i="63"/>
  <c r="R12" i="63"/>
  <c r="V12" i="63"/>
  <c r="R9" i="63"/>
  <c r="B9" i="63"/>
  <c r="C4" i="63"/>
  <c r="C5" i="63" s="1"/>
  <c r="G4" i="63"/>
  <c r="G5" i="63" s="1"/>
  <c r="K4" i="63"/>
  <c r="K5" i="63" s="1"/>
  <c r="O4" i="63"/>
  <c r="O5" i="63" s="1"/>
  <c r="S4" i="63"/>
  <c r="S5" i="63" s="1"/>
  <c r="K15" i="63"/>
  <c r="D8" i="62"/>
  <c r="E8" i="62"/>
  <c r="F8" i="62"/>
  <c r="G8" i="62"/>
  <c r="H8" i="62"/>
  <c r="I8" i="62"/>
  <c r="J8" i="62"/>
  <c r="K8" i="62"/>
  <c r="L8" i="62"/>
  <c r="M8" i="62"/>
  <c r="N8" i="62"/>
  <c r="O8" i="62"/>
  <c r="P8" i="62"/>
  <c r="Q8" i="62"/>
  <c r="R8" i="62"/>
  <c r="S8" i="62"/>
  <c r="T8" i="62"/>
  <c r="U8" i="62"/>
  <c r="V8" i="62"/>
  <c r="C8" i="62"/>
  <c r="B8" i="62"/>
  <c r="D5" i="62"/>
  <c r="E5" i="62"/>
  <c r="F5" i="62"/>
  <c r="G5" i="62"/>
  <c r="H5" i="62"/>
  <c r="I5" i="62"/>
  <c r="J5" i="62"/>
  <c r="K5" i="62"/>
  <c r="L5" i="62"/>
  <c r="M5" i="62"/>
  <c r="N5" i="62"/>
  <c r="O5" i="62"/>
  <c r="P5" i="62"/>
  <c r="Q5" i="62"/>
  <c r="R5" i="62"/>
  <c r="S5" i="62"/>
  <c r="T5" i="62"/>
  <c r="U5" i="62"/>
  <c r="V5" i="62"/>
  <c r="B5" i="62"/>
  <c r="C5" i="62"/>
  <c r="D4" i="62"/>
  <c r="E4" i="62"/>
  <c r="F4" i="62"/>
  <c r="G4" i="62"/>
  <c r="H4" i="62"/>
  <c r="I4" i="62"/>
  <c r="J4" i="62"/>
  <c r="K4" i="62"/>
  <c r="L4" i="62"/>
  <c r="M4" i="62"/>
  <c r="N4" i="62"/>
  <c r="O4" i="62"/>
  <c r="P4" i="62"/>
  <c r="Q4" i="62"/>
  <c r="R4" i="62"/>
  <c r="S4" i="62"/>
  <c r="T4" i="62"/>
  <c r="U4" i="62"/>
  <c r="V4" i="62"/>
  <c r="C4" i="62"/>
  <c r="S9" i="63" l="1"/>
  <c r="C9" i="63"/>
  <c r="H9" i="63"/>
  <c r="K9" i="63"/>
  <c r="U9" i="63"/>
  <c r="F9" i="63"/>
  <c r="M9" i="63"/>
  <c r="J9" i="63"/>
  <c r="N9" i="63"/>
  <c r="G9" i="63"/>
  <c r="Q9" i="63"/>
  <c r="D9" i="63"/>
  <c r="T9" i="63"/>
  <c r="O9" i="63"/>
  <c r="E9" i="63"/>
  <c r="I9" i="63"/>
  <c r="L9" i="63"/>
  <c r="V9" i="63"/>
  <c r="M15" i="63"/>
  <c r="P15" i="63"/>
  <c r="L15" i="63"/>
  <c r="V15" i="63"/>
  <c r="S15" i="63"/>
  <c r="C15" i="63"/>
  <c r="R15" i="63"/>
  <c r="G15" i="63"/>
  <c r="B4" i="63"/>
  <c r="U15" i="63"/>
  <c r="E15" i="63"/>
  <c r="N15" i="63"/>
  <c r="H15" i="63"/>
  <c r="J15" i="63"/>
  <c r="O15" i="63"/>
  <c r="F15" i="63"/>
  <c r="I15" i="63"/>
  <c r="Q15" i="63"/>
  <c r="T15" i="63"/>
  <c r="D15" i="63"/>
  <c r="B4" i="62"/>
  <c r="B5" i="63" l="1"/>
  <c r="K6" i="63" s="1"/>
  <c r="H6" i="63"/>
  <c r="V17" i="62"/>
  <c r="U17" i="62"/>
  <c r="T17" i="62"/>
  <c r="S17" i="62"/>
  <c r="R17" i="62"/>
  <c r="Q17" i="62"/>
  <c r="P17" i="62"/>
  <c r="O17" i="62"/>
  <c r="N17" i="62"/>
  <c r="M17" i="62"/>
  <c r="L17" i="62"/>
  <c r="K17" i="62"/>
  <c r="J17" i="62"/>
  <c r="I17" i="62"/>
  <c r="H17" i="62"/>
  <c r="G17" i="62"/>
  <c r="F17" i="62"/>
  <c r="E17" i="62"/>
  <c r="D17" i="62"/>
  <c r="C17" i="62"/>
  <c r="B17" i="62"/>
  <c r="B16" i="62"/>
  <c r="V14" i="62"/>
  <c r="U14" i="62"/>
  <c r="T14" i="62"/>
  <c r="S14" i="62"/>
  <c r="R14" i="62"/>
  <c r="Q14" i="62"/>
  <c r="P14" i="62"/>
  <c r="O14" i="62"/>
  <c r="N14" i="62"/>
  <c r="M14" i="62"/>
  <c r="L14" i="62"/>
  <c r="K14" i="62"/>
  <c r="J14" i="62"/>
  <c r="I14" i="62"/>
  <c r="H14" i="62"/>
  <c r="G14" i="62"/>
  <c r="F14" i="62"/>
  <c r="E14" i="62"/>
  <c r="D14" i="62"/>
  <c r="C14" i="62"/>
  <c r="B13" i="62"/>
  <c r="V11" i="62"/>
  <c r="U11" i="62"/>
  <c r="T11" i="62"/>
  <c r="S11" i="62"/>
  <c r="R11" i="62"/>
  <c r="Q11" i="62"/>
  <c r="P11" i="62"/>
  <c r="O11" i="62"/>
  <c r="N11" i="62"/>
  <c r="M11" i="62"/>
  <c r="L11" i="62"/>
  <c r="K11" i="62"/>
  <c r="J11" i="62"/>
  <c r="I11" i="62"/>
  <c r="H11" i="62"/>
  <c r="G11" i="62"/>
  <c r="F11" i="62"/>
  <c r="E11" i="62"/>
  <c r="D11" i="62"/>
  <c r="C11" i="62"/>
  <c r="B10" i="62"/>
  <c r="V7" i="62"/>
  <c r="U7" i="62"/>
  <c r="T7" i="62"/>
  <c r="S7" i="62"/>
  <c r="R7" i="62"/>
  <c r="Q7" i="62"/>
  <c r="P7" i="62"/>
  <c r="O7" i="62"/>
  <c r="N7" i="62"/>
  <c r="M7" i="62"/>
  <c r="L7" i="62"/>
  <c r="K7" i="62"/>
  <c r="J7" i="62"/>
  <c r="I7" i="62"/>
  <c r="H7" i="62"/>
  <c r="G7" i="62"/>
  <c r="F7" i="62"/>
  <c r="E7" i="62"/>
  <c r="D7" i="62"/>
  <c r="C7" i="62"/>
  <c r="N6" i="63" l="1"/>
  <c r="L6" i="63"/>
  <c r="Q6" i="63"/>
  <c r="T6" i="63"/>
  <c r="I6" i="63"/>
  <c r="C6" i="63"/>
  <c r="F6" i="63"/>
  <c r="R6" i="63"/>
  <c r="P6" i="63"/>
  <c r="O6" i="63"/>
  <c r="U6" i="63"/>
  <c r="E6" i="63"/>
  <c r="B6" i="63"/>
  <c r="S6" i="63"/>
  <c r="J6" i="63"/>
  <c r="M6" i="63"/>
  <c r="V6" i="63"/>
  <c r="D6" i="63"/>
  <c r="G6" i="63"/>
  <c r="F18" i="62"/>
  <c r="J18" i="62"/>
  <c r="N18" i="62"/>
  <c r="R18" i="62"/>
  <c r="V18" i="62"/>
  <c r="C18" i="62"/>
  <c r="G18" i="62"/>
  <c r="K18" i="62"/>
  <c r="O18" i="62"/>
  <c r="S18" i="62"/>
  <c r="D18" i="62"/>
  <c r="H18" i="62"/>
  <c r="L18" i="62"/>
  <c r="P18" i="62"/>
  <c r="T18" i="62"/>
  <c r="E18" i="62"/>
  <c r="I18" i="62"/>
  <c r="M18" i="62"/>
  <c r="Q18" i="62"/>
  <c r="U18" i="62"/>
  <c r="B7" i="62"/>
  <c r="Q12" i="62"/>
  <c r="B11" i="62"/>
  <c r="E12" i="62" s="1"/>
  <c r="J12" i="62"/>
  <c r="N12" i="62"/>
  <c r="I12" i="62"/>
  <c r="C12" i="62"/>
  <c r="G12" i="62"/>
  <c r="S12" i="62"/>
  <c r="R9" i="62"/>
  <c r="D12" i="62"/>
  <c r="H12" i="62"/>
  <c r="P12" i="62"/>
  <c r="B14" i="62"/>
  <c r="U15" i="62" s="1"/>
  <c r="V17" i="61"/>
  <c r="U17" i="61"/>
  <c r="T17" i="61"/>
  <c r="S17" i="61"/>
  <c r="R17" i="61"/>
  <c r="Q17" i="61"/>
  <c r="P17" i="61"/>
  <c r="O17" i="61"/>
  <c r="N17" i="61"/>
  <c r="M17" i="61"/>
  <c r="L17" i="61"/>
  <c r="K17" i="61"/>
  <c r="J17" i="61"/>
  <c r="I17" i="61"/>
  <c r="H17" i="61"/>
  <c r="G17" i="61"/>
  <c r="F17" i="61"/>
  <c r="E17" i="61"/>
  <c r="D17" i="61"/>
  <c r="C17" i="61"/>
  <c r="B16" i="61"/>
  <c r="B17" i="61" s="1"/>
  <c r="V14" i="61"/>
  <c r="U14" i="61"/>
  <c r="T14" i="61"/>
  <c r="S14" i="61"/>
  <c r="R14" i="61"/>
  <c r="Q14" i="61"/>
  <c r="P14" i="61"/>
  <c r="O14" i="61"/>
  <c r="N14" i="61"/>
  <c r="M14" i="61"/>
  <c r="L14" i="61"/>
  <c r="K14" i="61"/>
  <c r="J14" i="61"/>
  <c r="I14" i="61"/>
  <c r="H14" i="61"/>
  <c r="G14" i="61"/>
  <c r="F14" i="61"/>
  <c r="E14" i="61"/>
  <c r="D14" i="61"/>
  <c r="C14" i="61"/>
  <c r="B13" i="61"/>
  <c r="B14" i="61" s="1"/>
  <c r="V11" i="61"/>
  <c r="U11" i="61"/>
  <c r="T11" i="61"/>
  <c r="T12" i="61" s="1"/>
  <c r="S11" i="61"/>
  <c r="R11" i="61"/>
  <c r="Q11" i="61"/>
  <c r="P11" i="61"/>
  <c r="P12" i="61" s="1"/>
  <c r="O11" i="61"/>
  <c r="N11" i="61"/>
  <c r="M11" i="61"/>
  <c r="L11" i="61"/>
  <c r="L12" i="61" s="1"/>
  <c r="K11" i="61"/>
  <c r="J11" i="61"/>
  <c r="I11" i="61"/>
  <c r="H11" i="61"/>
  <c r="H12" i="61" s="1"/>
  <c r="G11" i="61"/>
  <c r="F11" i="61"/>
  <c r="E11" i="61"/>
  <c r="D11" i="61"/>
  <c r="D12" i="61" s="1"/>
  <c r="C11" i="61"/>
  <c r="B10" i="61"/>
  <c r="B11" i="61" s="1"/>
  <c r="V7" i="61"/>
  <c r="V8" i="61" s="1"/>
  <c r="U7" i="61"/>
  <c r="U8" i="61" s="1"/>
  <c r="T7" i="61"/>
  <c r="S7" i="61"/>
  <c r="S8" i="61" s="1"/>
  <c r="R7" i="61"/>
  <c r="R8" i="61" s="1"/>
  <c r="Q7" i="61"/>
  <c r="Q8" i="61" s="1"/>
  <c r="P7" i="61"/>
  <c r="O7" i="61"/>
  <c r="O4" i="61" s="1"/>
  <c r="O5" i="61" s="1"/>
  <c r="N7" i="61"/>
  <c r="N8" i="61" s="1"/>
  <c r="M7" i="61"/>
  <c r="M8" i="61" s="1"/>
  <c r="L7" i="61"/>
  <c r="K7" i="61"/>
  <c r="K8" i="61" s="1"/>
  <c r="J7" i="61"/>
  <c r="J8" i="61" s="1"/>
  <c r="I7" i="61"/>
  <c r="I8" i="61" s="1"/>
  <c r="H7" i="61"/>
  <c r="G7" i="61"/>
  <c r="G8" i="61" s="1"/>
  <c r="F7" i="61"/>
  <c r="F8" i="61" s="1"/>
  <c r="E7" i="61"/>
  <c r="E8" i="61" s="1"/>
  <c r="D7" i="61"/>
  <c r="C7" i="61"/>
  <c r="C8" i="61" s="1"/>
  <c r="V4" i="61"/>
  <c r="V5" i="61" s="1"/>
  <c r="R4" i="61"/>
  <c r="R5" i="61" s="1"/>
  <c r="D15" i="62" l="1"/>
  <c r="C15" i="62"/>
  <c r="T15" i="62"/>
  <c r="S15" i="62"/>
  <c r="R15" i="62"/>
  <c r="I15" i="62"/>
  <c r="P15" i="62"/>
  <c r="K15" i="62"/>
  <c r="N15" i="62"/>
  <c r="E15" i="62"/>
  <c r="H15" i="62"/>
  <c r="G15" i="62"/>
  <c r="J15" i="62"/>
  <c r="M15" i="62"/>
  <c r="V9" i="62"/>
  <c r="P9" i="62"/>
  <c r="B9" i="62"/>
  <c r="I9" i="62"/>
  <c r="T12" i="62"/>
  <c r="U12" i="62"/>
  <c r="K12" i="62"/>
  <c r="R12" i="62"/>
  <c r="G9" i="62"/>
  <c r="L9" i="62"/>
  <c r="E9" i="62"/>
  <c r="F9" i="62"/>
  <c r="H9" i="62"/>
  <c r="M9" i="62"/>
  <c r="L12" i="62"/>
  <c r="M12" i="62"/>
  <c r="O12" i="62"/>
  <c r="S9" i="62"/>
  <c r="C9" i="62"/>
  <c r="V12" i="62"/>
  <c r="F12" i="62"/>
  <c r="N9" i="62"/>
  <c r="T9" i="62"/>
  <c r="D9" i="62"/>
  <c r="Q9" i="62"/>
  <c r="U9" i="62"/>
  <c r="O9" i="62"/>
  <c r="J9" i="62"/>
  <c r="K9" i="62"/>
  <c r="O6" i="62"/>
  <c r="L15" i="62"/>
  <c r="Q15" i="62"/>
  <c r="O15" i="62"/>
  <c r="V15" i="62"/>
  <c r="F15" i="62"/>
  <c r="E12" i="61"/>
  <c r="I12" i="61"/>
  <c r="M12" i="61"/>
  <c r="Q12" i="61"/>
  <c r="U12" i="61"/>
  <c r="C12" i="61"/>
  <c r="G12" i="61"/>
  <c r="K12" i="61"/>
  <c r="O12" i="61"/>
  <c r="S12" i="61"/>
  <c r="F4" i="61"/>
  <c r="F5" i="61" s="1"/>
  <c r="N4" i="61"/>
  <c r="N5" i="61" s="1"/>
  <c r="J4" i="61"/>
  <c r="J5" i="61" s="1"/>
  <c r="I15" i="61"/>
  <c r="Q15" i="61"/>
  <c r="G4" i="61"/>
  <c r="G5" i="61" s="1"/>
  <c r="C18" i="61"/>
  <c r="G18" i="61"/>
  <c r="K18" i="61"/>
  <c r="O18" i="61"/>
  <c r="S18" i="61"/>
  <c r="L18" i="61"/>
  <c r="E18" i="61"/>
  <c r="I18" i="61"/>
  <c r="M18" i="61"/>
  <c r="Q18" i="61"/>
  <c r="U18" i="61"/>
  <c r="O8" i="61"/>
  <c r="D18" i="61"/>
  <c r="H18" i="61"/>
  <c r="P18" i="61"/>
  <c r="T18" i="61"/>
  <c r="V15" i="61"/>
  <c r="N15" i="61"/>
  <c r="F15" i="61"/>
  <c r="U15" i="61"/>
  <c r="M15" i="61"/>
  <c r="E15" i="61"/>
  <c r="J15" i="61"/>
  <c r="R15" i="61"/>
  <c r="C15" i="61"/>
  <c r="K15" i="61"/>
  <c r="O15" i="61"/>
  <c r="S15" i="61"/>
  <c r="D15" i="61"/>
  <c r="H15" i="61"/>
  <c r="L15" i="61"/>
  <c r="P15" i="61"/>
  <c r="T15" i="61"/>
  <c r="C4" i="61"/>
  <c r="K4" i="61"/>
  <c r="K5" i="61" s="1"/>
  <c r="S4" i="61"/>
  <c r="S5" i="61" s="1"/>
  <c r="D8" i="61"/>
  <c r="D4" i="61"/>
  <c r="D5" i="61" s="1"/>
  <c r="H8" i="61"/>
  <c r="H4" i="61"/>
  <c r="H5" i="61" s="1"/>
  <c r="L8" i="61"/>
  <c r="L4" i="61"/>
  <c r="L5" i="61" s="1"/>
  <c r="P8" i="61"/>
  <c r="P4" i="61"/>
  <c r="P5" i="61" s="1"/>
  <c r="T8" i="61"/>
  <c r="T4" i="61"/>
  <c r="T5" i="61" s="1"/>
  <c r="F18" i="61"/>
  <c r="J18" i="61"/>
  <c r="N18" i="61"/>
  <c r="R18" i="61"/>
  <c r="V18" i="61"/>
  <c r="G15" i="61"/>
  <c r="F12" i="61"/>
  <c r="J12" i="61"/>
  <c r="N12" i="61"/>
  <c r="R12" i="61"/>
  <c r="V12" i="61"/>
  <c r="E4" i="61"/>
  <c r="E5" i="61" s="1"/>
  <c r="I4" i="61"/>
  <c r="I5" i="61" s="1"/>
  <c r="M4" i="61"/>
  <c r="M5" i="61" s="1"/>
  <c r="Q4" i="61"/>
  <c r="Q5" i="61" s="1"/>
  <c r="U4" i="61"/>
  <c r="U5" i="61" s="1"/>
  <c r="B7" i="61"/>
  <c r="B8" i="61" s="1"/>
  <c r="C9" i="61" s="1"/>
  <c r="B16" i="60"/>
  <c r="B13" i="60"/>
  <c r="B10" i="60"/>
  <c r="V7" i="60"/>
  <c r="D7" i="60"/>
  <c r="E7" i="60"/>
  <c r="F7" i="60"/>
  <c r="G7" i="60"/>
  <c r="G8" i="60"/>
  <c r="H7" i="60"/>
  <c r="I7" i="60"/>
  <c r="J7" i="60"/>
  <c r="K7" i="60"/>
  <c r="K8" i="60"/>
  <c r="L7" i="60"/>
  <c r="M7" i="60"/>
  <c r="N7" i="60"/>
  <c r="O7" i="60"/>
  <c r="O8" i="60"/>
  <c r="P7" i="60"/>
  <c r="Q7" i="60"/>
  <c r="R7" i="60"/>
  <c r="S7" i="60"/>
  <c r="S8" i="60"/>
  <c r="T7" i="60"/>
  <c r="U7" i="60"/>
  <c r="C7" i="60"/>
  <c r="V4" i="60"/>
  <c r="D4" i="60"/>
  <c r="E4" i="60"/>
  <c r="F4" i="60"/>
  <c r="G4" i="60"/>
  <c r="H4" i="60"/>
  <c r="I4" i="60"/>
  <c r="J4" i="60"/>
  <c r="L4" i="60"/>
  <c r="M4" i="60"/>
  <c r="N4" i="60"/>
  <c r="O4" i="60"/>
  <c r="P4" i="60"/>
  <c r="Q4" i="60"/>
  <c r="R4" i="60"/>
  <c r="S4" i="60"/>
  <c r="T4" i="60"/>
  <c r="U4" i="60"/>
  <c r="C4" i="60"/>
  <c r="V17" i="60"/>
  <c r="U17" i="60"/>
  <c r="U18" i="60"/>
  <c r="T17" i="60"/>
  <c r="S17" i="60"/>
  <c r="R17" i="60"/>
  <c r="Q17" i="60"/>
  <c r="Q18" i="60"/>
  <c r="P17" i="60"/>
  <c r="O17" i="60"/>
  <c r="N17" i="60"/>
  <c r="M17" i="60"/>
  <c r="M18" i="60"/>
  <c r="L17" i="60"/>
  <c r="K17" i="60"/>
  <c r="J17" i="60"/>
  <c r="I17" i="60"/>
  <c r="I18" i="60"/>
  <c r="H17" i="60"/>
  <c r="G17" i="60"/>
  <c r="F17" i="60"/>
  <c r="E17" i="60"/>
  <c r="E18" i="60"/>
  <c r="D17" i="60"/>
  <c r="C17" i="60"/>
  <c r="B17" i="60"/>
  <c r="V14" i="60"/>
  <c r="U14" i="60"/>
  <c r="U15" i="60"/>
  <c r="T14" i="60"/>
  <c r="S14" i="60"/>
  <c r="R14" i="60"/>
  <c r="Q14" i="60"/>
  <c r="Q15" i="60"/>
  <c r="P14" i="60"/>
  <c r="O14" i="60"/>
  <c r="N14" i="60"/>
  <c r="M14" i="60"/>
  <c r="M15" i="60"/>
  <c r="L14" i="60"/>
  <c r="K14" i="60"/>
  <c r="J14" i="60"/>
  <c r="I14" i="60"/>
  <c r="I15" i="60"/>
  <c r="H14" i="60"/>
  <c r="G14" i="60"/>
  <c r="F14" i="60"/>
  <c r="E14" i="60"/>
  <c r="E15" i="60"/>
  <c r="D14" i="60"/>
  <c r="C14" i="60"/>
  <c r="B14" i="60"/>
  <c r="V11" i="60"/>
  <c r="U11" i="60"/>
  <c r="U12" i="60"/>
  <c r="T11" i="60"/>
  <c r="S11" i="60"/>
  <c r="R11" i="60"/>
  <c r="Q11" i="60"/>
  <c r="Q12" i="60"/>
  <c r="P11" i="60"/>
  <c r="O11" i="60"/>
  <c r="N11" i="60"/>
  <c r="M11" i="60"/>
  <c r="M12" i="60"/>
  <c r="L11" i="60"/>
  <c r="K11" i="60"/>
  <c r="J11" i="60"/>
  <c r="I11" i="60"/>
  <c r="I12" i="60"/>
  <c r="H11" i="60"/>
  <c r="G11" i="60"/>
  <c r="F11" i="60"/>
  <c r="E11" i="60"/>
  <c r="E12" i="60"/>
  <c r="D11" i="60"/>
  <c r="C11" i="60"/>
  <c r="B11" i="60"/>
  <c r="V8" i="60"/>
  <c r="U8" i="60"/>
  <c r="T8" i="60"/>
  <c r="R8" i="60"/>
  <c r="Q8" i="60"/>
  <c r="P8" i="60"/>
  <c r="N8" i="60"/>
  <c r="M8" i="60"/>
  <c r="L8" i="60"/>
  <c r="J8" i="60"/>
  <c r="I8" i="60"/>
  <c r="H8" i="60"/>
  <c r="F8" i="60"/>
  <c r="E8" i="60"/>
  <c r="D8" i="60"/>
  <c r="C8" i="60"/>
  <c r="B7" i="60"/>
  <c r="B8" i="60"/>
  <c r="B9" i="60"/>
  <c r="B16" i="57"/>
  <c r="B13" i="57"/>
  <c r="B10" i="57"/>
  <c r="V17" i="57"/>
  <c r="U17" i="57"/>
  <c r="T17" i="57"/>
  <c r="S17" i="57"/>
  <c r="R17" i="57"/>
  <c r="Q17" i="57"/>
  <c r="P17" i="57"/>
  <c r="O17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B17" i="57"/>
  <c r="V18" i="57"/>
  <c r="V14" i="57"/>
  <c r="U14" i="57"/>
  <c r="T14" i="57"/>
  <c r="S14" i="57"/>
  <c r="R14" i="57"/>
  <c r="Q14" i="57"/>
  <c r="P14" i="57"/>
  <c r="O14" i="57"/>
  <c r="N14" i="57"/>
  <c r="M14" i="57"/>
  <c r="L14" i="57"/>
  <c r="K14" i="57"/>
  <c r="J14" i="57"/>
  <c r="I14" i="57"/>
  <c r="H14" i="57"/>
  <c r="G14" i="57"/>
  <c r="F14" i="57"/>
  <c r="E14" i="57"/>
  <c r="D14" i="57"/>
  <c r="C14" i="57"/>
  <c r="B14" i="57"/>
  <c r="V15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I11" i="57"/>
  <c r="H11" i="57"/>
  <c r="G11" i="57"/>
  <c r="F11" i="57"/>
  <c r="E11" i="57"/>
  <c r="D11" i="57"/>
  <c r="C11" i="57"/>
  <c r="B11" i="57"/>
  <c r="V12" i="57"/>
  <c r="V7" i="57"/>
  <c r="V4" i="57"/>
  <c r="V5" i="57"/>
  <c r="V8" i="57"/>
  <c r="U7" i="57"/>
  <c r="U8" i="57"/>
  <c r="T7" i="57"/>
  <c r="T8" i="57"/>
  <c r="S7" i="57"/>
  <c r="S8" i="57"/>
  <c r="R7" i="57"/>
  <c r="R4" i="57"/>
  <c r="R5" i="57"/>
  <c r="Q7" i="57"/>
  <c r="Q8" i="57"/>
  <c r="P7" i="57"/>
  <c r="P8" i="57"/>
  <c r="O7" i="57"/>
  <c r="O4" i="57"/>
  <c r="O5" i="57"/>
  <c r="N7" i="57"/>
  <c r="N8" i="57"/>
  <c r="M7" i="57"/>
  <c r="M8" i="57"/>
  <c r="L7" i="57"/>
  <c r="L8" i="57"/>
  <c r="K7" i="57"/>
  <c r="K4" i="57"/>
  <c r="K5" i="57"/>
  <c r="J7" i="57"/>
  <c r="J8" i="57"/>
  <c r="I7" i="57"/>
  <c r="I8" i="57"/>
  <c r="H7" i="57"/>
  <c r="H8" i="57"/>
  <c r="G7" i="57"/>
  <c r="G8" i="57"/>
  <c r="F7" i="57"/>
  <c r="F8" i="57"/>
  <c r="E7" i="57"/>
  <c r="E8" i="57"/>
  <c r="D7" i="57"/>
  <c r="D8" i="57"/>
  <c r="C7" i="57"/>
  <c r="C8" i="57"/>
  <c r="K4" i="56"/>
  <c r="K5" i="56"/>
  <c r="B7" i="56"/>
  <c r="V7" i="56"/>
  <c r="V8" i="56"/>
  <c r="U7" i="56"/>
  <c r="U8" i="56"/>
  <c r="T7" i="56"/>
  <c r="T8" i="56"/>
  <c r="S7" i="56"/>
  <c r="S8" i="56"/>
  <c r="R7" i="56"/>
  <c r="R8" i="56"/>
  <c r="Q7" i="56"/>
  <c r="Q8" i="56"/>
  <c r="P7" i="56"/>
  <c r="P8" i="56"/>
  <c r="O7" i="56"/>
  <c r="O8" i="56"/>
  <c r="N7" i="56"/>
  <c r="N8" i="56"/>
  <c r="M7" i="56"/>
  <c r="M8" i="56"/>
  <c r="L7" i="56"/>
  <c r="L8" i="56"/>
  <c r="K7" i="56"/>
  <c r="K8" i="56"/>
  <c r="J7" i="56"/>
  <c r="J8" i="56"/>
  <c r="I7" i="56"/>
  <c r="I8" i="56"/>
  <c r="H7" i="56"/>
  <c r="H8" i="56"/>
  <c r="G7" i="56"/>
  <c r="G8" i="56"/>
  <c r="F7" i="56"/>
  <c r="F8" i="56"/>
  <c r="E7" i="56"/>
  <c r="E8" i="56"/>
  <c r="D7" i="56"/>
  <c r="D8" i="56"/>
  <c r="C7" i="56"/>
  <c r="C8" i="56"/>
  <c r="B8" i="56"/>
  <c r="B9" i="56"/>
  <c r="K4" i="55"/>
  <c r="K5" i="55"/>
  <c r="C7" i="55"/>
  <c r="B7" i="55"/>
  <c r="V7" i="55"/>
  <c r="V8" i="55"/>
  <c r="U7" i="55"/>
  <c r="U8" i="55"/>
  <c r="T7" i="55"/>
  <c r="T8" i="55"/>
  <c r="S7" i="55"/>
  <c r="S8" i="55"/>
  <c r="R7" i="55"/>
  <c r="R8" i="55"/>
  <c r="Q7" i="55"/>
  <c r="Q8" i="55"/>
  <c r="P7" i="55"/>
  <c r="P8" i="55"/>
  <c r="O7" i="55"/>
  <c r="O8" i="55"/>
  <c r="N7" i="55"/>
  <c r="N8" i="55"/>
  <c r="M7" i="55"/>
  <c r="M8" i="55"/>
  <c r="L7" i="55"/>
  <c r="L8" i="55"/>
  <c r="K7" i="55"/>
  <c r="K8" i="55"/>
  <c r="J7" i="55"/>
  <c r="J8" i="55"/>
  <c r="I7" i="55"/>
  <c r="I8" i="55"/>
  <c r="H7" i="55"/>
  <c r="H8" i="55"/>
  <c r="G7" i="55"/>
  <c r="G8" i="55"/>
  <c r="F7" i="55"/>
  <c r="F8" i="55"/>
  <c r="E7" i="55"/>
  <c r="E8" i="55"/>
  <c r="D7" i="55"/>
  <c r="D8" i="55"/>
  <c r="C8" i="55"/>
  <c r="B8" i="55"/>
  <c r="B9" i="55"/>
  <c r="C11" i="54"/>
  <c r="V17" i="54"/>
  <c r="U17" i="54"/>
  <c r="T17" i="54"/>
  <c r="S17" i="54"/>
  <c r="R17" i="54"/>
  <c r="R18" i="54"/>
  <c r="Q17" i="54"/>
  <c r="P17" i="54"/>
  <c r="O17" i="54"/>
  <c r="N17" i="54"/>
  <c r="M17" i="54"/>
  <c r="L17" i="54"/>
  <c r="K17" i="54"/>
  <c r="J17" i="54"/>
  <c r="J18" i="54"/>
  <c r="I17" i="54"/>
  <c r="H17" i="54"/>
  <c r="H18" i="54"/>
  <c r="G17" i="54"/>
  <c r="F17" i="54"/>
  <c r="E17" i="54"/>
  <c r="E18" i="54"/>
  <c r="D17" i="54"/>
  <c r="C17" i="54"/>
  <c r="B17" i="54"/>
  <c r="V14" i="54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5" i="54"/>
  <c r="V11" i="54"/>
  <c r="U11" i="54"/>
  <c r="T11" i="54"/>
  <c r="S11" i="54"/>
  <c r="R11" i="54"/>
  <c r="Q11" i="54"/>
  <c r="P11" i="54"/>
  <c r="O11" i="54"/>
  <c r="N11" i="54"/>
  <c r="N12" i="54"/>
  <c r="M11" i="54"/>
  <c r="L11" i="54"/>
  <c r="L12" i="54"/>
  <c r="K11" i="54"/>
  <c r="J11" i="54"/>
  <c r="I11" i="54"/>
  <c r="H11" i="54"/>
  <c r="G11" i="54"/>
  <c r="G12" i="54"/>
  <c r="F11" i="54"/>
  <c r="E11" i="54"/>
  <c r="D11" i="54"/>
  <c r="B11" i="54"/>
  <c r="V7" i="54"/>
  <c r="V8" i="54"/>
  <c r="U7" i="54"/>
  <c r="U8" i="54"/>
  <c r="T7" i="54"/>
  <c r="S7" i="54"/>
  <c r="R7" i="54"/>
  <c r="R8" i="54"/>
  <c r="Q7" i="54"/>
  <c r="P7" i="54"/>
  <c r="P8" i="54"/>
  <c r="O7" i="54"/>
  <c r="N7" i="54"/>
  <c r="M7" i="54"/>
  <c r="M8" i="54"/>
  <c r="L7" i="54"/>
  <c r="K7" i="54"/>
  <c r="K8" i="54"/>
  <c r="J7" i="54"/>
  <c r="J8" i="54"/>
  <c r="I7" i="54"/>
  <c r="H7" i="54"/>
  <c r="H8" i="54"/>
  <c r="G7" i="54"/>
  <c r="F7" i="54"/>
  <c r="F8" i="54"/>
  <c r="E7" i="54"/>
  <c r="E8" i="54"/>
  <c r="D7" i="54"/>
  <c r="D8" i="54"/>
  <c r="C7" i="54"/>
  <c r="B7" i="54"/>
  <c r="B8" i="54"/>
  <c r="V17" i="53"/>
  <c r="U17" i="53"/>
  <c r="T17" i="53"/>
  <c r="T18" i="53"/>
  <c r="S17" i="53"/>
  <c r="R17" i="53"/>
  <c r="Q17" i="53"/>
  <c r="P17" i="53"/>
  <c r="O17" i="53"/>
  <c r="N17" i="53"/>
  <c r="M17" i="53"/>
  <c r="L17" i="53"/>
  <c r="L18" i="53"/>
  <c r="K17" i="53"/>
  <c r="J17" i="53"/>
  <c r="I17" i="53"/>
  <c r="H17" i="53"/>
  <c r="G17" i="53"/>
  <c r="F17" i="53"/>
  <c r="E17" i="53"/>
  <c r="D17" i="53"/>
  <c r="C17" i="53"/>
  <c r="B17" i="53"/>
  <c r="V14" i="53"/>
  <c r="U14" i="53"/>
  <c r="U15" i="53"/>
  <c r="T14" i="53"/>
  <c r="S14" i="53"/>
  <c r="R14" i="53"/>
  <c r="Q14" i="53"/>
  <c r="Q15" i="53"/>
  <c r="P14" i="53"/>
  <c r="O14" i="53"/>
  <c r="N14" i="53"/>
  <c r="M14" i="53"/>
  <c r="M15" i="53"/>
  <c r="L14" i="53"/>
  <c r="K14" i="53"/>
  <c r="J14" i="53"/>
  <c r="I14" i="53"/>
  <c r="H14" i="53"/>
  <c r="G14" i="53"/>
  <c r="F14" i="53"/>
  <c r="E14" i="53"/>
  <c r="E15" i="53"/>
  <c r="D14" i="53"/>
  <c r="C14" i="53"/>
  <c r="C15" i="53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U7" i="53"/>
  <c r="U8" i="53"/>
  <c r="T7" i="53"/>
  <c r="T8" i="53"/>
  <c r="S7" i="53"/>
  <c r="S8" i="53"/>
  <c r="R7" i="53"/>
  <c r="R8" i="53"/>
  <c r="Q7" i="53"/>
  <c r="Q8" i="53"/>
  <c r="P7" i="53"/>
  <c r="P8" i="53"/>
  <c r="O7" i="53"/>
  <c r="O8" i="53"/>
  <c r="N7" i="53"/>
  <c r="M7" i="53"/>
  <c r="L7" i="53"/>
  <c r="L8" i="53"/>
  <c r="K7" i="53"/>
  <c r="K4" i="53"/>
  <c r="K5" i="53"/>
  <c r="K8" i="53"/>
  <c r="J7" i="53"/>
  <c r="J8" i="53"/>
  <c r="I7" i="53"/>
  <c r="I8" i="53"/>
  <c r="H7" i="53"/>
  <c r="H8" i="53"/>
  <c r="G7" i="53"/>
  <c r="G8" i="53"/>
  <c r="F7" i="53"/>
  <c r="E7" i="53"/>
  <c r="E8" i="53"/>
  <c r="D7" i="53"/>
  <c r="D8" i="53"/>
  <c r="C7" i="53"/>
  <c r="C8" i="53"/>
  <c r="B7" i="53"/>
  <c r="B8" i="53"/>
  <c r="B9" i="53"/>
  <c r="R4" i="53"/>
  <c r="J4" i="53"/>
  <c r="J4" i="54"/>
  <c r="J5" i="54"/>
  <c r="D4" i="52"/>
  <c r="D5" i="52"/>
  <c r="C7" i="52"/>
  <c r="V17" i="52"/>
  <c r="V18" i="52"/>
  <c r="C17" i="52"/>
  <c r="D17" i="52"/>
  <c r="D18" i="52"/>
  <c r="E17" i="52"/>
  <c r="E18" i="52"/>
  <c r="F17" i="52"/>
  <c r="G17" i="52"/>
  <c r="H17" i="52"/>
  <c r="H18" i="52"/>
  <c r="I17" i="52"/>
  <c r="I18" i="52"/>
  <c r="J17" i="52"/>
  <c r="K17" i="52"/>
  <c r="K18" i="52"/>
  <c r="L17" i="52"/>
  <c r="L18" i="52"/>
  <c r="M17" i="52"/>
  <c r="M18" i="52"/>
  <c r="N17" i="52"/>
  <c r="O17" i="52"/>
  <c r="P17" i="52"/>
  <c r="Q17" i="52"/>
  <c r="Q18" i="52"/>
  <c r="R17" i="52"/>
  <c r="S17" i="52"/>
  <c r="T17" i="52"/>
  <c r="T18" i="52"/>
  <c r="U17" i="52"/>
  <c r="U18" i="52"/>
  <c r="B17" i="52"/>
  <c r="V14" i="52"/>
  <c r="V15" i="52"/>
  <c r="C14" i="52"/>
  <c r="D14" i="52"/>
  <c r="D15" i="52"/>
  <c r="E14" i="52"/>
  <c r="F14" i="52"/>
  <c r="G14" i="52"/>
  <c r="H14" i="52"/>
  <c r="H15" i="52"/>
  <c r="I14" i="52"/>
  <c r="I15" i="52"/>
  <c r="J14" i="52"/>
  <c r="K14" i="52"/>
  <c r="K15" i="52"/>
  <c r="L14" i="52"/>
  <c r="L15" i="52"/>
  <c r="M14" i="52"/>
  <c r="M15" i="52"/>
  <c r="N14" i="52"/>
  <c r="O14" i="52"/>
  <c r="P14" i="52"/>
  <c r="P15" i="52"/>
  <c r="Q14" i="52"/>
  <c r="Q15" i="52"/>
  <c r="R14" i="52"/>
  <c r="S14" i="52"/>
  <c r="T14" i="52"/>
  <c r="T15" i="52"/>
  <c r="U14" i="52"/>
  <c r="U15" i="52"/>
  <c r="B14" i="52"/>
  <c r="S18" i="52"/>
  <c r="P18" i="52"/>
  <c r="O18" i="52"/>
  <c r="G18" i="52"/>
  <c r="C18" i="52"/>
  <c r="S15" i="52"/>
  <c r="O15" i="52"/>
  <c r="G15" i="52"/>
  <c r="E15" i="52"/>
  <c r="C15" i="52"/>
  <c r="V11" i="52"/>
  <c r="U11" i="52"/>
  <c r="T11" i="52"/>
  <c r="S11" i="52"/>
  <c r="R11" i="52"/>
  <c r="Q11" i="52"/>
  <c r="Q12" i="52"/>
  <c r="P11" i="52"/>
  <c r="O11" i="52"/>
  <c r="N11" i="52"/>
  <c r="M11" i="52"/>
  <c r="M12" i="52"/>
  <c r="L11" i="52"/>
  <c r="K11" i="52"/>
  <c r="J11" i="52"/>
  <c r="I11" i="52"/>
  <c r="H11" i="52"/>
  <c r="G11" i="52"/>
  <c r="F11" i="52"/>
  <c r="E11" i="52"/>
  <c r="D11" i="52"/>
  <c r="C11" i="52"/>
  <c r="B11" i="52"/>
  <c r="I12" i="52"/>
  <c r="V7" i="52"/>
  <c r="V8" i="52"/>
  <c r="U7" i="52"/>
  <c r="U8" i="52"/>
  <c r="T7" i="52"/>
  <c r="T8" i="52"/>
  <c r="S7" i="52"/>
  <c r="S8" i="52"/>
  <c r="R7" i="52"/>
  <c r="R8" i="52"/>
  <c r="Q7" i="52"/>
  <c r="Q8" i="52"/>
  <c r="P7" i="52"/>
  <c r="P8" i="52"/>
  <c r="O7" i="52"/>
  <c r="O8" i="52"/>
  <c r="N7" i="52"/>
  <c r="N8" i="52"/>
  <c r="M7" i="52"/>
  <c r="M8" i="52"/>
  <c r="L7" i="52"/>
  <c r="L8" i="52"/>
  <c r="K7" i="52"/>
  <c r="K8" i="52"/>
  <c r="J7" i="52"/>
  <c r="J8" i="52"/>
  <c r="I7" i="52"/>
  <c r="I8" i="52"/>
  <c r="H7" i="52"/>
  <c r="H8" i="52"/>
  <c r="G7" i="52"/>
  <c r="G8" i="52"/>
  <c r="F7" i="52"/>
  <c r="F8" i="52"/>
  <c r="E7" i="52"/>
  <c r="E8" i="52"/>
  <c r="D7" i="52"/>
  <c r="D8" i="52"/>
  <c r="C8" i="52"/>
  <c r="B7" i="52"/>
  <c r="B8" i="52"/>
  <c r="B9" i="52"/>
  <c r="C17" i="51"/>
  <c r="C18" i="51"/>
  <c r="D17" i="51"/>
  <c r="E17" i="51"/>
  <c r="E18" i="51"/>
  <c r="F17" i="51"/>
  <c r="F18" i="51"/>
  <c r="G17" i="51"/>
  <c r="H17" i="51"/>
  <c r="H18" i="51"/>
  <c r="I17" i="51"/>
  <c r="J17" i="51"/>
  <c r="J18" i="51"/>
  <c r="K17" i="51"/>
  <c r="K18" i="51"/>
  <c r="L17" i="51"/>
  <c r="M17" i="51"/>
  <c r="M18" i="51"/>
  <c r="N17" i="51"/>
  <c r="N18" i="51"/>
  <c r="O17" i="51"/>
  <c r="P17" i="51"/>
  <c r="P18" i="51"/>
  <c r="Q17" i="51"/>
  <c r="R17" i="51"/>
  <c r="R18" i="51"/>
  <c r="S17" i="51"/>
  <c r="S18" i="51"/>
  <c r="T17" i="51"/>
  <c r="U17" i="51"/>
  <c r="U18" i="51"/>
  <c r="V17" i="51"/>
  <c r="V18" i="51"/>
  <c r="B17" i="51"/>
  <c r="C14" i="51"/>
  <c r="D14" i="51"/>
  <c r="D15" i="51"/>
  <c r="E14" i="51"/>
  <c r="E15" i="51"/>
  <c r="F14" i="51"/>
  <c r="F15" i="51"/>
  <c r="G14" i="51"/>
  <c r="H14" i="51"/>
  <c r="H15" i="51"/>
  <c r="I14" i="51"/>
  <c r="J14" i="51"/>
  <c r="J15" i="51"/>
  <c r="K14" i="51"/>
  <c r="K15" i="51"/>
  <c r="L14" i="51"/>
  <c r="M14" i="51"/>
  <c r="N14" i="51"/>
  <c r="N15" i="51"/>
  <c r="O14" i="51"/>
  <c r="P14" i="51"/>
  <c r="Q14" i="51"/>
  <c r="R14" i="51"/>
  <c r="R15" i="51"/>
  <c r="S14" i="51"/>
  <c r="S15" i="51"/>
  <c r="T14" i="51"/>
  <c r="T15" i="51"/>
  <c r="U14" i="51"/>
  <c r="V14" i="51"/>
  <c r="V15" i="51"/>
  <c r="B14" i="51"/>
  <c r="O15" i="51"/>
  <c r="C11" i="51"/>
  <c r="C12" i="51"/>
  <c r="D11" i="51"/>
  <c r="E11" i="51"/>
  <c r="E12" i="51"/>
  <c r="F11" i="51"/>
  <c r="F12" i="51"/>
  <c r="G11" i="51"/>
  <c r="H11" i="51"/>
  <c r="H12" i="51"/>
  <c r="I11" i="51"/>
  <c r="J11" i="51"/>
  <c r="J12" i="51"/>
  <c r="K11" i="51"/>
  <c r="K12" i="51"/>
  <c r="L11" i="51"/>
  <c r="M11" i="51"/>
  <c r="M12" i="51"/>
  <c r="N11" i="51"/>
  <c r="N12" i="51"/>
  <c r="O11" i="51"/>
  <c r="P11" i="51"/>
  <c r="P12" i="51"/>
  <c r="Q11" i="51"/>
  <c r="R11" i="51"/>
  <c r="R12" i="51"/>
  <c r="S11" i="51"/>
  <c r="S12" i="51"/>
  <c r="T11" i="51"/>
  <c r="U11" i="51"/>
  <c r="U12" i="51"/>
  <c r="V11" i="51"/>
  <c r="V12" i="51"/>
  <c r="B11" i="51"/>
  <c r="G4" i="51"/>
  <c r="G5" i="51"/>
  <c r="Q4" i="51"/>
  <c r="Q5" i="51"/>
  <c r="T18" i="51"/>
  <c r="Q18" i="51"/>
  <c r="O18" i="51"/>
  <c r="L18" i="51"/>
  <c r="I18" i="51"/>
  <c r="G18" i="51"/>
  <c r="D18" i="51"/>
  <c r="U15" i="51"/>
  <c r="Q15" i="51"/>
  <c r="P15" i="51"/>
  <c r="M15" i="51"/>
  <c r="L15" i="51"/>
  <c r="G15" i="51"/>
  <c r="C15" i="51"/>
  <c r="T12" i="51"/>
  <c r="Q12" i="51"/>
  <c r="O12" i="51"/>
  <c r="L12" i="51"/>
  <c r="I12" i="51"/>
  <c r="G12" i="51"/>
  <c r="D12" i="51"/>
  <c r="V7" i="51"/>
  <c r="V8" i="51"/>
  <c r="U7" i="51"/>
  <c r="U8" i="51"/>
  <c r="T7" i="51"/>
  <c r="T8" i="51"/>
  <c r="S7" i="51"/>
  <c r="S8" i="51"/>
  <c r="R7" i="51"/>
  <c r="R4" i="51"/>
  <c r="R5" i="51"/>
  <c r="Q7" i="51"/>
  <c r="Q8" i="51"/>
  <c r="P7" i="51"/>
  <c r="P8" i="51"/>
  <c r="O7" i="51"/>
  <c r="O8" i="51"/>
  <c r="N7" i="51"/>
  <c r="M7" i="51"/>
  <c r="M8" i="51"/>
  <c r="L7" i="51"/>
  <c r="L8" i="51"/>
  <c r="K7" i="51"/>
  <c r="K8" i="51"/>
  <c r="J7" i="51"/>
  <c r="J8" i="51"/>
  <c r="I7" i="51"/>
  <c r="I8" i="51"/>
  <c r="H7" i="51"/>
  <c r="H8" i="51"/>
  <c r="G7" i="51"/>
  <c r="G8" i="51"/>
  <c r="F7" i="51"/>
  <c r="F8" i="51"/>
  <c r="F9" i="51"/>
  <c r="E7" i="51"/>
  <c r="E8" i="51"/>
  <c r="D7" i="51"/>
  <c r="D8" i="51"/>
  <c r="C7" i="51"/>
  <c r="C8" i="51"/>
  <c r="C9" i="51"/>
  <c r="B7" i="51"/>
  <c r="B8" i="51"/>
  <c r="B9" i="51"/>
  <c r="F8" i="50"/>
  <c r="G8" i="50"/>
  <c r="J8" i="50"/>
  <c r="K8" i="50"/>
  <c r="L8" i="50"/>
  <c r="N8" i="50"/>
  <c r="P8" i="50"/>
  <c r="R8" i="50"/>
  <c r="V8" i="50"/>
  <c r="D17" i="50"/>
  <c r="E17" i="50"/>
  <c r="F17" i="50"/>
  <c r="G17" i="50"/>
  <c r="H17" i="50"/>
  <c r="H18" i="50"/>
  <c r="I17" i="50"/>
  <c r="J17" i="50"/>
  <c r="K17" i="50"/>
  <c r="L17" i="50"/>
  <c r="L18" i="50"/>
  <c r="M17" i="50"/>
  <c r="N17" i="50"/>
  <c r="O17" i="50"/>
  <c r="P17" i="50"/>
  <c r="P18" i="50"/>
  <c r="Q17" i="50"/>
  <c r="R17" i="50"/>
  <c r="S17" i="50"/>
  <c r="T17" i="50"/>
  <c r="U17" i="50"/>
  <c r="U18" i="50"/>
  <c r="V17" i="50"/>
  <c r="C17" i="50"/>
  <c r="D14" i="50"/>
  <c r="D15" i="50"/>
  <c r="E14" i="50"/>
  <c r="F14" i="50"/>
  <c r="G14" i="50"/>
  <c r="G15" i="50"/>
  <c r="H14" i="50"/>
  <c r="H15" i="50"/>
  <c r="I14" i="50"/>
  <c r="J14" i="50"/>
  <c r="K14" i="50"/>
  <c r="K15" i="50"/>
  <c r="L14" i="50"/>
  <c r="L15" i="50"/>
  <c r="M14" i="50"/>
  <c r="N14" i="50"/>
  <c r="O14" i="50"/>
  <c r="O15" i="50"/>
  <c r="P14" i="50"/>
  <c r="Q14" i="50"/>
  <c r="Q15" i="50"/>
  <c r="R14" i="50"/>
  <c r="R15" i="50"/>
  <c r="S14" i="50"/>
  <c r="T14" i="50"/>
  <c r="U14" i="50"/>
  <c r="U15" i="50"/>
  <c r="V14" i="50"/>
  <c r="C14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C11" i="50"/>
  <c r="C7" i="50"/>
  <c r="C8" i="50"/>
  <c r="B17" i="50"/>
  <c r="N18" i="50"/>
  <c r="B14" i="50"/>
  <c r="B11" i="50"/>
  <c r="T18" i="50"/>
  <c r="R18" i="50"/>
  <c r="M18" i="50"/>
  <c r="J18" i="50"/>
  <c r="I18" i="50"/>
  <c r="E18" i="50"/>
  <c r="D18" i="50"/>
  <c r="T15" i="50"/>
  <c r="N15" i="50"/>
  <c r="M15" i="50"/>
  <c r="I15" i="50"/>
  <c r="F15" i="50"/>
  <c r="C15" i="50"/>
  <c r="V7" i="50"/>
  <c r="U7" i="50"/>
  <c r="U8" i="50"/>
  <c r="T7" i="50"/>
  <c r="T8" i="50"/>
  <c r="S7" i="50"/>
  <c r="S8" i="50"/>
  <c r="R7" i="50"/>
  <c r="Q7" i="50"/>
  <c r="Q8" i="50"/>
  <c r="P7" i="50"/>
  <c r="O7" i="50"/>
  <c r="O8" i="50"/>
  <c r="N7" i="50"/>
  <c r="M7" i="50"/>
  <c r="M8" i="50"/>
  <c r="L7" i="50"/>
  <c r="K7" i="50"/>
  <c r="K4" i="51"/>
  <c r="K5" i="51"/>
  <c r="J7" i="50"/>
  <c r="I7" i="50"/>
  <c r="H7" i="50"/>
  <c r="H8" i="50"/>
  <c r="G7" i="50"/>
  <c r="F7" i="50"/>
  <c r="E7" i="50"/>
  <c r="E8" i="50"/>
  <c r="D7" i="50"/>
  <c r="D8" i="50"/>
  <c r="B7" i="50"/>
  <c r="B8" i="50"/>
  <c r="B9" i="50"/>
  <c r="V14" i="49"/>
  <c r="V15" i="49"/>
  <c r="C14" i="49"/>
  <c r="D14" i="49"/>
  <c r="E14" i="49"/>
  <c r="E15" i="49"/>
  <c r="F14" i="49"/>
  <c r="F15" i="49"/>
  <c r="G14" i="49"/>
  <c r="H14" i="49"/>
  <c r="I14" i="49"/>
  <c r="J14" i="49"/>
  <c r="K14" i="49"/>
  <c r="K15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7" i="49"/>
  <c r="U17" i="49"/>
  <c r="T17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C17" i="49"/>
  <c r="B17" i="49"/>
  <c r="G15" i="49"/>
  <c r="V11" i="49"/>
  <c r="U11" i="49"/>
  <c r="U12" i="49"/>
  <c r="T11" i="49"/>
  <c r="S11" i="49"/>
  <c r="R11" i="49"/>
  <c r="Q11" i="49"/>
  <c r="Q12" i="49"/>
  <c r="P11" i="49"/>
  <c r="O11" i="49"/>
  <c r="O12" i="49"/>
  <c r="N11" i="49"/>
  <c r="M11" i="49"/>
  <c r="M12" i="49"/>
  <c r="L11" i="49"/>
  <c r="K11" i="49"/>
  <c r="J11" i="49"/>
  <c r="I11" i="49"/>
  <c r="I12" i="49"/>
  <c r="H11" i="49"/>
  <c r="G11" i="49"/>
  <c r="G12" i="49"/>
  <c r="F11" i="49"/>
  <c r="E11" i="49"/>
  <c r="D11" i="49"/>
  <c r="C11" i="49"/>
  <c r="C12" i="49"/>
  <c r="B11" i="49"/>
  <c r="E12" i="49"/>
  <c r="V7" i="49"/>
  <c r="V4" i="49"/>
  <c r="U7" i="49"/>
  <c r="T7" i="49"/>
  <c r="S7" i="49"/>
  <c r="R7" i="49"/>
  <c r="R4" i="52"/>
  <c r="R5" i="52"/>
  <c r="R8" i="49"/>
  <c r="Q7" i="49"/>
  <c r="Q8" i="49"/>
  <c r="P7" i="49"/>
  <c r="P8" i="49"/>
  <c r="O7" i="49"/>
  <c r="O4" i="51"/>
  <c r="O5" i="51"/>
  <c r="N7" i="49"/>
  <c r="N4" i="49"/>
  <c r="M7" i="49"/>
  <c r="L7" i="49"/>
  <c r="L4" i="51"/>
  <c r="L5" i="51"/>
  <c r="L4" i="49"/>
  <c r="K7" i="49"/>
  <c r="K8" i="49"/>
  <c r="J7" i="49"/>
  <c r="I7" i="49"/>
  <c r="I8" i="49"/>
  <c r="H7" i="49"/>
  <c r="G7" i="49"/>
  <c r="G8" i="49"/>
  <c r="F7" i="49"/>
  <c r="E7" i="49"/>
  <c r="D7" i="49"/>
  <c r="C7" i="49"/>
  <c r="B7" i="49"/>
  <c r="B8" i="49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L6" i="48"/>
  <c r="H6" i="48"/>
  <c r="G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S9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I9" i="48"/>
  <c r="G7" i="48"/>
  <c r="G8" i="48"/>
  <c r="F7" i="48"/>
  <c r="F8" i="48"/>
  <c r="E7" i="48"/>
  <c r="E8" i="48"/>
  <c r="E9" i="48"/>
  <c r="C7" i="48"/>
  <c r="C8" i="48"/>
  <c r="B7" i="48"/>
  <c r="B8" i="48"/>
  <c r="B9" i="48"/>
  <c r="B6" i="48"/>
  <c r="B7" i="46"/>
  <c r="B8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R9" i="46"/>
  <c r="Q7" i="46"/>
  <c r="Q8" i="46"/>
  <c r="P7" i="46"/>
  <c r="P8" i="46"/>
  <c r="P9" i="46"/>
  <c r="O7" i="46"/>
  <c r="O8" i="46"/>
  <c r="O9" i="46"/>
  <c r="N7" i="46"/>
  <c r="N8" i="46"/>
  <c r="M7" i="46"/>
  <c r="M8" i="46"/>
  <c r="M9" i="46"/>
  <c r="L7" i="46"/>
  <c r="L8" i="46"/>
  <c r="K7" i="46"/>
  <c r="K8" i="46"/>
  <c r="J7" i="46"/>
  <c r="J8" i="46"/>
  <c r="I7" i="46"/>
  <c r="I8" i="46"/>
  <c r="H7" i="46"/>
  <c r="H8" i="46"/>
  <c r="H9" i="46"/>
  <c r="G7" i="46"/>
  <c r="G8" i="46"/>
  <c r="F7" i="46"/>
  <c r="F8" i="46"/>
  <c r="F9" i="46"/>
  <c r="E7" i="46"/>
  <c r="E8" i="46"/>
  <c r="D7" i="46"/>
  <c r="D8" i="46"/>
  <c r="D9" i="46"/>
  <c r="C7" i="46"/>
  <c r="C8" i="46"/>
  <c r="O8" i="38"/>
  <c r="T8" i="36"/>
  <c r="V8" i="36"/>
  <c r="C7" i="34"/>
  <c r="G8" i="35"/>
  <c r="V8" i="35"/>
  <c r="E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R8" i="30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B7" i="45"/>
  <c r="B8" i="45"/>
  <c r="B9" i="45"/>
  <c r="D17" i="45"/>
  <c r="E17" i="45"/>
  <c r="E18" i="45"/>
  <c r="F17" i="45"/>
  <c r="G17" i="45"/>
  <c r="G18" i="45"/>
  <c r="H17" i="45"/>
  <c r="H18" i="45"/>
  <c r="I17" i="45"/>
  <c r="J17" i="45"/>
  <c r="K17" i="45"/>
  <c r="K18" i="45"/>
  <c r="L17" i="45"/>
  <c r="M17" i="45"/>
  <c r="M18" i="45"/>
  <c r="N17" i="45"/>
  <c r="O17" i="45"/>
  <c r="O18" i="45"/>
  <c r="P17" i="45"/>
  <c r="Q17" i="45"/>
  <c r="R17" i="45"/>
  <c r="S17" i="45"/>
  <c r="T17" i="45"/>
  <c r="U17" i="45"/>
  <c r="U18" i="45"/>
  <c r="V17" i="45"/>
  <c r="C17" i="45"/>
  <c r="B17" i="45"/>
  <c r="I18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O7" i="45"/>
  <c r="O8" i="45"/>
  <c r="N7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K15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S15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P12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Q15" i="44"/>
  <c r="M15" i="44"/>
  <c r="L15" i="44"/>
  <c r="G15" i="44"/>
  <c r="E15" i="44"/>
  <c r="D15" i="44"/>
  <c r="V12" i="44"/>
  <c r="S12" i="44"/>
  <c r="M12" i="44"/>
  <c r="H12" i="44"/>
  <c r="E12" i="44"/>
  <c r="V7" i="44"/>
  <c r="U7" i="44"/>
  <c r="U8" i="44"/>
  <c r="T7" i="44"/>
  <c r="T8" i="44"/>
  <c r="S7" i="44"/>
  <c r="S8" i="44"/>
  <c r="R7" i="44"/>
  <c r="R8" i="44"/>
  <c r="Q7" i="44"/>
  <c r="Q8" i="44"/>
  <c r="P7" i="44"/>
  <c r="P8" i="44"/>
  <c r="O7" i="44"/>
  <c r="O8" i="44"/>
  <c r="N7" i="44"/>
  <c r="N8" i="44"/>
  <c r="M7" i="44"/>
  <c r="M8" i="44"/>
  <c r="L7" i="44"/>
  <c r="L8" i="44"/>
  <c r="L9" i="44"/>
  <c r="K7" i="44"/>
  <c r="K8" i="44"/>
  <c r="J7" i="44"/>
  <c r="J8" i="44"/>
  <c r="I7" i="44"/>
  <c r="I8" i="44"/>
  <c r="H7" i="44"/>
  <c r="H8" i="44"/>
  <c r="G7" i="44"/>
  <c r="G8" i="44"/>
  <c r="F7" i="44"/>
  <c r="F8" i="44"/>
  <c r="E7" i="44"/>
  <c r="E8" i="44"/>
  <c r="D7" i="44"/>
  <c r="D8" i="44"/>
  <c r="B7" i="44"/>
  <c r="B8" i="44"/>
  <c r="P4" i="44"/>
  <c r="P5" i="44"/>
  <c r="O4" i="44"/>
  <c r="N4" i="44"/>
  <c r="N5" i="44"/>
  <c r="J4" i="44"/>
  <c r="J5" i="44"/>
  <c r="C7" i="40"/>
  <c r="C8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Q9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F8" i="42"/>
  <c r="Q8" i="42"/>
  <c r="R8" i="42"/>
  <c r="R9" i="42"/>
  <c r="V8" i="42"/>
  <c r="B7" i="42"/>
  <c r="B8" i="42"/>
  <c r="B9" i="42"/>
  <c r="C7" i="42"/>
  <c r="C8" i="42"/>
  <c r="C12" i="42"/>
  <c r="C15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U8" i="42"/>
  <c r="T7" i="42"/>
  <c r="S7" i="42"/>
  <c r="S8" i="42"/>
  <c r="R7" i="42"/>
  <c r="Q7" i="42"/>
  <c r="P7" i="42"/>
  <c r="P8" i="42"/>
  <c r="O7" i="42"/>
  <c r="O8" i="42"/>
  <c r="N7" i="42"/>
  <c r="N8" i="42"/>
  <c r="M7" i="42"/>
  <c r="M8" i="42"/>
  <c r="L7" i="42"/>
  <c r="K7" i="42"/>
  <c r="J7" i="42"/>
  <c r="J8" i="42"/>
  <c r="J9" i="42"/>
  <c r="I7" i="42"/>
  <c r="H7" i="42"/>
  <c r="G7" i="42"/>
  <c r="F7" i="42"/>
  <c r="E7" i="42"/>
  <c r="E8" i="42"/>
  <c r="D7" i="42"/>
  <c r="B7" i="41"/>
  <c r="K8" i="41"/>
  <c r="K9" i="41"/>
  <c r="N8" i="41"/>
  <c r="B8" i="41"/>
  <c r="B9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/>
  <c r="V9" i="41"/>
  <c r="U7" i="41"/>
  <c r="T7" i="41"/>
  <c r="S7" i="41"/>
  <c r="S8" i="41"/>
  <c r="R7" i="41"/>
  <c r="R8" i="41"/>
  <c r="Q7" i="41"/>
  <c r="P7" i="41"/>
  <c r="O7" i="41"/>
  <c r="N7" i="41"/>
  <c r="M7" i="41"/>
  <c r="L7" i="41"/>
  <c r="L8" i="41"/>
  <c r="L9" i="41"/>
  <c r="K7" i="41"/>
  <c r="J7" i="41"/>
  <c r="J8" i="41"/>
  <c r="I7" i="41"/>
  <c r="H7" i="41"/>
  <c r="H8" i="41"/>
  <c r="H9" i="41"/>
  <c r="G7" i="41"/>
  <c r="G8" i="41"/>
  <c r="F7" i="41"/>
  <c r="F8" i="41"/>
  <c r="E7" i="41"/>
  <c r="E8" i="41"/>
  <c r="D7" i="41"/>
  <c r="D8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J4" i="40"/>
  <c r="V7" i="40"/>
  <c r="L7" i="40"/>
  <c r="L8" i="40"/>
  <c r="M7" i="40"/>
  <c r="M4" i="40"/>
  <c r="M5" i="40"/>
  <c r="N7" i="40"/>
  <c r="N8" i="40"/>
  <c r="O7" i="40"/>
  <c r="P7" i="40"/>
  <c r="P4" i="40"/>
  <c r="P5" i="40"/>
  <c r="P8" i="40"/>
  <c r="Q7" i="40"/>
  <c r="Q4" i="40"/>
  <c r="Q5" i="40"/>
  <c r="R7" i="40"/>
  <c r="R8" i="40"/>
  <c r="S7" i="40"/>
  <c r="T7" i="40"/>
  <c r="T8" i="40"/>
  <c r="U7" i="40"/>
  <c r="D7" i="40"/>
  <c r="E7" i="40"/>
  <c r="E8" i="40"/>
  <c r="F7" i="40"/>
  <c r="G7" i="40"/>
  <c r="G8" i="40"/>
  <c r="H7" i="40"/>
  <c r="H8" i="40"/>
  <c r="I7" i="40"/>
  <c r="I8" i="40"/>
  <c r="J7" i="40"/>
  <c r="J8" i="40"/>
  <c r="K7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G8" i="39"/>
  <c r="F7" i="39"/>
  <c r="F8" i="39"/>
  <c r="E7" i="39"/>
  <c r="D7" i="39"/>
  <c r="C7" i="39"/>
  <c r="V7" i="38"/>
  <c r="V8" i="38"/>
  <c r="U7" i="38"/>
  <c r="U8" i="38"/>
  <c r="T7" i="38"/>
  <c r="T4" i="38"/>
  <c r="S7" i="38"/>
  <c r="S8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B7" i="38"/>
  <c r="B8" i="38"/>
  <c r="G7" i="38"/>
  <c r="G8" i="38"/>
  <c r="F7" i="38"/>
  <c r="F8" i="38"/>
  <c r="E7" i="38"/>
  <c r="E8" i="38"/>
  <c r="D7" i="38"/>
  <c r="C7" i="38"/>
  <c r="C8" i="38"/>
  <c r="C7" i="37"/>
  <c r="B16" i="37"/>
  <c r="B17" i="37"/>
  <c r="B18" i="37"/>
  <c r="B13" i="37"/>
  <c r="B14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F7" i="37"/>
  <c r="F8" i="37"/>
  <c r="E7" i="37"/>
  <c r="E8" i="37"/>
  <c r="D7" i="37"/>
  <c r="D8" i="37"/>
  <c r="T4" i="36"/>
  <c r="T5" i="36"/>
  <c r="B10" i="36"/>
  <c r="B11" i="36"/>
  <c r="B12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8" i="36"/>
  <c r="J4" i="36"/>
  <c r="I7" i="36"/>
  <c r="H7" i="36"/>
  <c r="G7" i="36"/>
  <c r="G4" i="36"/>
  <c r="G5" i="36"/>
  <c r="G8" i="36"/>
  <c r="F7" i="36"/>
  <c r="E7" i="36"/>
  <c r="D7" i="36"/>
  <c r="C7" i="36"/>
  <c r="S7" i="35"/>
  <c r="S8" i="35"/>
  <c r="O7" i="35"/>
  <c r="O8" i="35"/>
  <c r="K7" i="35"/>
  <c r="K8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Q8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V7" i="34"/>
  <c r="V8" i="34"/>
  <c r="U7" i="34"/>
  <c r="U8" i="34"/>
  <c r="T7" i="34"/>
  <c r="T8" i="34"/>
  <c r="S7" i="34"/>
  <c r="S8" i="34"/>
  <c r="R7" i="34"/>
  <c r="Q7" i="34"/>
  <c r="P7" i="34"/>
  <c r="P8" i="34"/>
  <c r="O7" i="34"/>
  <c r="O8" i="34"/>
  <c r="N7" i="34"/>
  <c r="N8" i="34"/>
  <c r="M7" i="34"/>
  <c r="M8" i="34"/>
  <c r="L7" i="34"/>
  <c r="L8" i="34"/>
  <c r="K7" i="34"/>
  <c r="K8" i="34"/>
  <c r="J7" i="34"/>
  <c r="J8" i="34"/>
  <c r="I7" i="34"/>
  <c r="I8" i="34"/>
  <c r="H7" i="34"/>
  <c r="H8" i="34"/>
  <c r="G7" i="34"/>
  <c r="G8" i="34"/>
  <c r="F7" i="34"/>
  <c r="F8" i="34"/>
  <c r="E7" i="34"/>
  <c r="D7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G14" i="33"/>
  <c r="H14" i="33"/>
  <c r="H15" i="33"/>
  <c r="I14" i="33"/>
  <c r="J14" i="33"/>
  <c r="K14" i="33"/>
  <c r="L14" i="33"/>
  <c r="L15" i="33"/>
  <c r="M14" i="33"/>
  <c r="N14" i="33"/>
  <c r="M11" i="33"/>
  <c r="N11" i="33"/>
  <c r="O11" i="33"/>
  <c r="P11" i="33"/>
  <c r="Q11" i="33"/>
  <c r="R11" i="33"/>
  <c r="R12" i="33"/>
  <c r="S11" i="33"/>
  <c r="T11" i="33"/>
  <c r="U11" i="33"/>
  <c r="V11" i="33"/>
  <c r="V12" i="33"/>
  <c r="C11" i="33"/>
  <c r="D11" i="33"/>
  <c r="E11" i="33"/>
  <c r="F11" i="33"/>
  <c r="F12" i="33"/>
  <c r="G11" i="33"/>
  <c r="H11" i="33"/>
  <c r="I11" i="33"/>
  <c r="J11" i="33"/>
  <c r="K11" i="33"/>
  <c r="L11" i="33"/>
  <c r="C7" i="33"/>
  <c r="B16" i="32"/>
  <c r="B17" i="32"/>
  <c r="B13" i="32"/>
  <c r="B10" i="32"/>
  <c r="B11" i="32"/>
  <c r="S12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F15" i="32"/>
  <c r="G14" i="32"/>
  <c r="H14" i="32"/>
  <c r="I14" i="32"/>
  <c r="J14" i="32"/>
  <c r="J15" i="32"/>
  <c r="K14" i="32"/>
  <c r="L14" i="32"/>
  <c r="M14" i="32"/>
  <c r="N14" i="32"/>
  <c r="O14" i="32"/>
  <c r="P14" i="32"/>
  <c r="Q14" i="32"/>
  <c r="R14" i="32"/>
  <c r="R15" i="32"/>
  <c r="D14" i="32"/>
  <c r="O4" i="32"/>
  <c r="P4" i="32"/>
  <c r="Q4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L4" i="32"/>
  <c r="M4" i="32"/>
  <c r="N4" i="32"/>
  <c r="D4" i="32"/>
  <c r="D5" i="32"/>
  <c r="D4" i="29"/>
  <c r="D5" i="29"/>
  <c r="C4" i="29"/>
  <c r="V7" i="33"/>
  <c r="U7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I7" i="33"/>
  <c r="H7" i="33"/>
  <c r="H8" i="33"/>
  <c r="G7" i="33"/>
  <c r="G8" i="33"/>
  <c r="F7" i="33"/>
  <c r="F8" i="33"/>
  <c r="E7" i="33"/>
  <c r="E4" i="33"/>
  <c r="E5" i="33"/>
  <c r="D7" i="33"/>
  <c r="D8" i="33"/>
  <c r="B14" i="32"/>
  <c r="B15" i="32"/>
  <c r="V11" i="32"/>
  <c r="U11" i="32"/>
  <c r="T11" i="32"/>
  <c r="S11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S8" i="31"/>
  <c r="T7" i="31"/>
  <c r="T8" i="31"/>
  <c r="U7" i="31"/>
  <c r="U8" i="31"/>
  <c r="M7" i="31"/>
  <c r="M8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K8" i="31"/>
  <c r="L7" i="31"/>
  <c r="L8" i="31"/>
  <c r="D7" i="31"/>
  <c r="D8" i="31"/>
  <c r="C7" i="31"/>
  <c r="B16" i="31"/>
  <c r="B17" i="3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R8" i="31"/>
  <c r="Q8" i="31"/>
  <c r="N8" i="31"/>
  <c r="G8" i="31"/>
  <c r="C8" i="31"/>
  <c r="C9" i="31"/>
  <c r="C7" i="27"/>
  <c r="B7" i="27"/>
  <c r="B8" i="27"/>
  <c r="C7" i="30"/>
  <c r="S17" i="27"/>
  <c r="T17" i="27"/>
  <c r="U17" i="27"/>
  <c r="O17" i="27"/>
  <c r="P17" i="27"/>
  <c r="Q17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U14" i="27"/>
  <c r="N14" i="27"/>
  <c r="O14" i="27"/>
  <c r="P14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/>
  <c r="P15" i="27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C8" i="25"/>
  <c r="B16" i="30"/>
  <c r="B17" i="30"/>
  <c r="J18" i="30"/>
  <c r="B13" i="30"/>
  <c r="B14" i="30"/>
  <c r="B10" i="30"/>
  <c r="B11" i="30"/>
  <c r="U7" i="30"/>
  <c r="T7" i="30"/>
  <c r="T8" i="30"/>
  <c r="S7" i="30"/>
  <c r="S8" i="30"/>
  <c r="R7" i="30"/>
  <c r="Q7" i="30"/>
  <c r="Q8" i="30"/>
  <c r="P7" i="30"/>
  <c r="P8" i="30"/>
  <c r="O7" i="30"/>
  <c r="N7" i="30"/>
  <c r="N4" i="30"/>
  <c r="N5" i="30"/>
  <c r="M7" i="30"/>
  <c r="M8" i="30"/>
  <c r="L7" i="30"/>
  <c r="L8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C11" i="29"/>
  <c r="D11" i="29"/>
  <c r="E11" i="29"/>
  <c r="E12" i="29"/>
  <c r="F11" i="29"/>
  <c r="G11" i="29"/>
  <c r="H11" i="29"/>
  <c r="I11" i="29"/>
  <c r="I12" i="29"/>
  <c r="J11" i="29"/>
  <c r="K11" i="29"/>
  <c r="L11" i="29"/>
  <c r="M11" i="29"/>
  <c r="M12" i="29"/>
  <c r="N11" i="29"/>
  <c r="O11" i="29"/>
  <c r="P11" i="29"/>
  <c r="Q11" i="29"/>
  <c r="Q12" i="29"/>
  <c r="R11" i="29"/>
  <c r="S11" i="29"/>
  <c r="T11" i="29"/>
  <c r="U11" i="29"/>
  <c r="U12" i="29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U9" i="29"/>
  <c r="T8" i="29"/>
  <c r="S8" i="29"/>
  <c r="R8" i="29"/>
  <c r="Q8" i="29"/>
  <c r="P8" i="29"/>
  <c r="O8" i="29"/>
  <c r="N8" i="29"/>
  <c r="M8" i="29"/>
  <c r="L8" i="29"/>
  <c r="K8" i="29"/>
  <c r="J8" i="29"/>
  <c r="I8" i="29"/>
  <c r="H8" i="29"/>
  <c r="G8" i="29"/>
  <c r="F8" i="29"/>
  <c r="E8" i="29"/>
  <c r="D8" i="29"/>
  <c r="B7" i="29"/>
  <c r="B8" i="29"/>
  <c r="U4" i="29"/>
  <c r="U5" i="29"/>
  <c r="T4" i="29"/>
  <c r="T5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I4" i="29"/>
  <c r="I5" i="29"/>
  <c r="H4" i="29"/>
  <c r="H5" i="29"/>
  <c r="H4" i="30"/>
  <c r="H5" i="30"/>
  <c r="G4" i="29"/>
  <c r="F4" i="29"/>
  <c r="B4" i="29"/>
  <c r="E4" i="29"/>
  <c r="U17" i="28"/>
  <c r="E17" i="28"/>
  <c r="F17" i="28"/>
  <c r="F18" i="28"/>
  <c r="G17" i="28"/>
  <c r="H17" i="28"/>
  <c r="I17" i="28"/>
  <c r="J17" i="28"/>
  <c r="J18" i="28"/>
  <c r="K17" i="28"/>
  <c r="L17" i="28"/>
  <c r="M17" i="28"/>
  <c r="N17" i="28"/>
  <c r="N18" i="28"/>
  <c r="O17" i="28"/>
  <c r="P17" i="28"/>
  <c r="Q17" i="28"/>
  <c r="Q18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J15" i="28"/>
  <c r="K14" i="28"/>
  <c r="L14" i="28"/>
  <c r="M14" i="28"/>
  <c r="N14" i="28"/>
  <c r="N15" i="28"/>
  <c r="O14" i="28"/>
  <c r="P14" i="28"/>
  <c r="Q14" i="28"/>
  <c r="Q15" i="28"/>
  <c r="R14" i="28"/>
  <c r="S14" i="28"/>
  <c r="T14" i="28"/>
  <c r="D14" i="28"/>
  <c r="D15" i="28"/>
  <c r="C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6" i="28"/>
  <c r="B7" i="28"/>
  <c r="B8" i="28"/>
  <c r="B13" i="28"/>
  <c r="B14" i="28"/>
  <c r="B15" i="28"/>
  <c r="B10" i="28"/>
  <c r="B11" i="28"/>
  <c r="U7" i="28"/>
  <c r="U8" i="28"/>
  <c r="T7" i="28"/>
  <c r="T8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K7" i="28"/>
  <c r="K8" i="28"/>
  <c r="J7" i="28"/>
  <c r="J8" i="28"/>
  <c r="J9" i="28"/>
  <c r="I7" i="28"/>
  <c r="I8" i="28"/>
  <c r="H7" i="28"/>
  <c r="H8" i="28"/>
  <c r="H9" i="28"/>
  <c r="G7" i="28"/>
  <c r="G8" i="28"/>
  <c r="F7" i="28"/>
  <c r="F8" i="28"/>
  <c r="E7" i="28"/>
  <c r="E8" i="28"/>
  <c r="E9" i="28"/>
  <c r="D7" i="28"/>
  <c r="D8" i="28"/>
  <c r="C7" i="28"/>
  <c r="C8" i="28"/>
  <c r="C7" i="26"/>
  <c r="C8" i="26"/>
  <c r="E7" i="25"/>
  <c r="E8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N18" i="26"/>
  <c r="U14" i="26"/>
  <c r="T14" i="26"/>
  <c r="T15" i="26"/>
  <c r="S14" i="26"/>
  <c r="R14" i="26"/>
  <c r="Q14" i="26"/>
  <c r="P14" i="26"/>
  <c r="O14" i="26"/>
  <c r="N14" i="26"/>
  <c r="M14" i="26"/>
  <c r="L14" i="26"/>
  <c r="L15" i="26"/>
  <c r="K14" i="26"/>
  <c r="J14" i="26"/>
  <c r="I14" i="26"/>
  <c r="H14" i="26"/>
  <c r="H15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P9" i="26"/>
  <c r="O7" i="26"/>
  <c r="O8" i="26"/>
  <c r="O9" i="26"/>
  <c r="N7" i="26"/>
  <c r="N8" i="26"/>
  <c r="M7" i="26"/>
  <c r="M8" i="26"/>
  <c r="M9" i="26"/>
  <c r="L7" i="26"/>
  <c r="L8" i="26"/>
  <c r="K7" i="26"/>
  <c r="K8" i="26"/>
  <c r="J7" i="26"/>
  <c r="I7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L12" i="25"/>
  <c r="M11" i="25"/>
  <c r="N11" i="25"/>
  <c r="O11" i="25"/>
  <c r="P11" i="25"/>
  <c r="P12" i="25"/>
  <c r="Q11" i="25"/>
  <c r="R11" i="25"/>
  <c r="S11" i="25"/>
  <c r="T11" i="25"/>
  <c r="T12" i="25"/>
  <c r="U11" i="25"/>
  <c r="B13" i="25"/>
  <c r="C14" i="25"/>
  <c r="D14" i="25"/>
  <c r="E14" i="25"/>
  <c r="F14" i="25"/>
  <c r="G14" i="25"/>
  <c r="H14" i="25"/>
  <c r="H15" i="25"/>
  <c r="I14" i="25"/>
  <c r="J14" i="25"/>
  <c r="K14" i="25"/>
  <c r="L14" i="25"/>
  <c r="M14" i="25"/>
  <c r="N14" i="25"/>
  <c r="O14" i="25"/>
  <c r="P14" i="25"/>
  <c r="P15" i="25"/>
  <c r="Q14" i="25"/>
  <c r="R14" i="25"/>
  <c r="S14" i="25"/>
  <c r="T14" i="25"/>
  <c r="U14" i="25"/>
  <c r="B16" i="25"/>
  <c r="B17" i="25"/>
  <c r="C17" i="25"/>
  <c r="C18" i="25"/>
  <c r="D17" i="25"/>
  <c r="E17" i="25"/>
  <c r="F17" i="25"/>
  <c r="G17" i="25"/>
  <c r="G18" i="25"/>
  <c r="H17" i="25"/>
  <c r="I17" i="25"/>
  <c r="J17" i="25"/>
  <c r="K17" i="25"/>
  <c r="K18" i="25"/>
  <c r="L17" i="25"/>
  <c r="M17" i="25"/>
  <c r="N17" i="25"/>
  <c r="O17" i="25"/>
  <c r="O18" i="25"/>
  <c r="P17" i="25"/>
  <c r="Q17" i="25"/>
  <c r="R17" i="25"/>
  <c r="S17" i="25"/>
  <c r="T17" i="25"/>
  <c r="U17" i="25"/>
  <c r="C4" i="23"/>
  <c r="C4" i="25"/>
  <c r="D4" i="23"/>
  <c r="D4" i="25"/>
  <c r="E4" i="23"/>
  <c r="F4" i="23"/>
  <c r="F5" i="23"/>
  <c r="G4" i="23"/>
  <c r="G5" i="23"/>
  <c r="H4" i="23"/>
  <c r="I4" i="23"/>
  <c r="I4" i="25"/>
  <c r="J4" i="23"/>
  <c r="K4" i="23"/>
  <c r="K5" i="23"/>
  <c r="L4" i="23"/>
  <c r="M4" i="23"/>
  <c r="M4" i="25"/>
  <c r="M4" i="26"/>
  <c r="M4" i="28"/>
  <c r="N4" i="23"/>
  <c r="N5" i="23"/>
  <c r="O4" i="23"/>
  <c r="O4" i="25"/>
  <c r="O5" i="25"/>
  <c r="P4" i="23"/>
  <c r="Q4" i="23"/>
  <c r="Q5" i="23"/>
  <c r="R4" i="23"/>
  <c r="S4" i="23"/>
  <c r="S4" i="25"/>
  <c r="T4" i="23"/>
  <c r="T5" i="23"/>
  <c r="U4" i="23"/>
  <c r="U4" i="25"/>
  <c r="C5" i="23"/>
  <c r="E5" i="23"/>
  <c r="I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J7" i="22"/>
  <c r="K7" i="22"/>
  <c r="K8" i="22"/>
  <c r="L7" i="22"/>
  <c r="L8" i="22"/>
  <c r="L9" i="22"/>
  <c r="M7" i="22"/>
  <c r="N7" i="22"/>
  <c r="O7" i="22"/>
  <c r="O8" i="22"/>
  <c r="P7" i="22"/>
  <c r="P8" i="22"/>
  <c r="Q7" i="22"/>
  <c r="Q8" i="22"/>
  <c r="R7" i="22"/>
  <c r="S7" i="22"/>
  <c r="S8" i="22"/>
  <c r="T7" i="22"/>
  <c r="T8" i="22"/>
  <c r="U7" i="22"/>
  <c r="G8" i="22"/>
  <c r="I8" i="22"/>
  <c r="J8" i="22"/>
  <c r="M8" i="22"/>
  <c r="N8" i="22"/>
  <c r="R8" i="22"/>
  <c r="U8" i="22"/>
  <c r="C10" i="22"/>
  <c r="D11" i="22"/>
  <c r="E11" i="22"/>
  <c r="E12" i="22"/>
  <c r="F11" i="22"/>
  <c r="G11" i="22"/>
  <c r="H11" i="22"/>
  <c r="I11" i="22"/>
  <c r="I12" i="22"/>
  <c r="J11" i="22"/>
  <c r="K11" i="22"/>
  <c r="L11" i="22"/>
  <c r="M11" i="22"/>
  <c r="M12" i="22"/>
  <c r="N11" i="22"/>
  <c r="O11" i="22"/>
  <c r="P11" i="22"/>
  <c r="Q11" i="22"/>
  <c r="R11" i="22"/>
  <c r="S11" i="22"/>
  <c r="T11" i="22"/>
  <c r="U11" i="22"/>
  <c r="U12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Q15" i="22"/>
  <c r="R14" i="22"/>
  <c r="S14" i="22"/>
  <c r="T14" i="22"/>
  <c r="T15" i="22"/>
  <c r="U14" i="22"/>
  <c r="C16" i="22"/>
  <c r="D17" i="22"/>
  <c r="E17" i="22"/>
  <c r="E18" i="22"/>
  <c r="F17" i="22"/>
  <c r="G17" i="22"/>
  <c r="H17" i="22"/>
  <c r="I17" i="22"/>
  <c r="I18" i="22"/>
  <c r="J17" i="22"/>
  <c r="K17" i="22"/>
  <c r="L17" i="22"/>
  <c r="M17" i="22"/>
  <c r="N17" i="22"/>
  <c r="O17" i="22"/>
  <c r="P17" i="22"/>
  <c r="Q17" i="22"/>
  <c r="Q18" i="22"/>
  <c r="R17" i="22"/>
  <c r="S17" i="22"/>
  <c r="T17" i="22"/>
  <c r="U17" i="22"/>
  <c r="D7" i="21"/>
  <c r="E7" i="21"/>
  <c r="E8" i="21"/>
  <c r="F7" i="21"/>
  <c r="F8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Q8" i="21"/>
  <c r="R7" i="21"/>
  <c r="S7" i="21"/>
  <c r="S8" i="21"/>
  <c r="T7" i="21"/>
  <c r="T8" i="21"/>
  <c r="U7" i="21"/>
  <c r="U8" i="21"/>
  <c r="I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M12" i="21"/>
  <c r="N11" i="21"/>
  <c r="O11" i="21"/>
  <c r="P11" i="21"/>
  <c r="Q11" i="21"/>
  <c r="Q12" i="21"/>
  <c r="R11" i="21"/>
  <c r="S11" i="21"/>
  <c r="T11" i="21"/>
  <c r="U11" i="21"/>
  <c r="U12" i="2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G7" i="20"/>
  <c r="G8" i="20"/>
  <c r="H7" i="20"/>
  <c r="I7" i="20"/>
  <c r="I8" i="20"/>
  <c r="J7" i="20"/>
  <c r="J8" i="20"/>
  <c r="K7" i="20"/>
  <c r="K4" i="20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C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/>
  <c r="D4" i="19"/>
  <c r="D4" i="20"/>
  <c r="E4" i="19"/>
  <c r="E5" i="19"/>
  <c r="F4" i="19"/>
  <c r="G4" i="19"/>
  <c r="H4" i="19"/>
  <c r="H4" i="20"/>
  <c r="H5" i="20"/>
  <c r="I4" i="19"/>
  <c r="J4" i="19"/>
  <c r="J5" i="19"/>
  <c r="K4" i="19"/>
  <c r="L4" i="19"/>
  <c r="M4" i="19"/>
  <c r="N4" i="19"/>
  <c r="N5" i="19"/>
  <c r="O4" i="19"/>
  <c r="O5" i="19"/>
  <c r="P4" i="19"/>
  <c r="Q4" i="19"/>
  <c r="R4" i="19"/>
  <c r="S4" i="19"/>
  <c r="T4" i="19"/>
  <c r="T5" i="19"/>
  <c r="U4" i="19"/>
  <c r="H5" i="19"/>
  <c r="Q5" i="19"/>
  <c r="R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P12" i="19"/>
  <c r="Q11" i="19"/>
  <c r="R11" i="19"/>
  <c r="S11" i="19"/>
  <c r="T11" i="19"/>
  <c r="T12" i="19"/>
  <c r="U11" i="19"/>
  <c r="B13" i="19"/>
  <c r="B14" i="19"/>
  <c r="C14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L4" i="18"/>
  <c r="L5" i="18"/>
  <c r="M4" i="18"/>
  <c r="M5" i="18"/>
  <c r="N4" i="18"/>
  <c r="N5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K9" i="18"/>
  <c r="L8" i="18"/>
  <c r="M8" i="18"/>
  <c r="N8" i="18"/>
  <c r="O8" i="18"/>
  <c r="O9" i="18"/>
  <c r="P8" i="18"/>
  <c r="Q8" i="18"/>
  <c r="R8" i="18"/>
  <c r="S8" i="18"/>
  <c r="T8" i="18"/>
  <c r="U8" i="18"/>
  <c r="B10" i="18"/>
  <c r="B11" i="18"/>
  <c r="B12" i="18"/>
  <c r="C11" i="18"/>
  <c r="D11" i="18"/>
  <c r="D12" i="18"/>
  <c r="E11" i="18"/>
  <c r="F11" i="18"/>
  <c r="G11" i="18"/>
  <c r="H11" i="18"/>
  <c r="H12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U12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K5" i="9"/>
  <c r="L4" i="9"/>
  <c r="L5" i="9"/>
  <c r="M4" i="9"/>
  <c r="M5" i="9"/>
  <c r="N4" i="9"/>
  <c r="N5" i="9"/>
  <c r="O4" i="9"/>
  <c r="O5" i="9"/>
  <c r="P4" i="9"/>
  <c r="P5" i="9"/>
  <c r="Q4" i="9"/>
  <c r="Q5" i="9"/>
  <c r="R4" i="9"/>
  <c r="R5" i="9"/>
  <c r="S4" i="9"/>
  <c r="S5" i="9"/>
  <c r="T4" i="9"/>
  <c r="T5" i="9"/>
  <c r="U4" i="9"/>
  <c r="U5" i="9"/>
  <c r="F5" i="9"/>
  <c r="G5" i="9"/>
  <c r="B7" i="9"/>
  <c r="B8" i="9"/>
  <c r="B9" i="9"/>
  <c r="C8" i="9"/>
  <c r="D8" i="9"/>
  <c r="D9" i="9"/>
  <c r="E8" i="9"/>
  <c r="F8" i="9"/>
  <c r="G8" i="9"/>
  <c r="G9" i="9"/>
  <c r="H8" i="9"/>
  <c r="I8" i="9"/>
  <c r="J8" i="9"/>
  <c r="K8" i="9"/>
  <c r="K9" i="9"/>
  <c r="L8" i="9"/>
  <c r="M8" i="9"/>
  <c r="N8" i="9"/>
  <c r="N9" i="9"/>
  <c r="O8" i="9"/>
  <c r="P8" i="9"/>
  <c r="Q8" i="9"/>
  <c r="Q9" i="9"/>
  <c r="R8" i="9"/>
  <c r="S8" i="9"/>
  <c r="T8" i="9"/>
  <c r="U8" i="9"/>
  <c r="U9" i="9"/>
  <c r="B10" i="9"/>
  <c r="B11" i="9"/>
  <c r="B12" i="9"/>
  <c r="C11" i="9"/>
  <c r="C12" i="9"/>
  <c r="D11" i="9"/>
  <c r="E11" i="9"/>
  <c r="F11" i="9"/>
  <c r="G11" i="9"/>
  <c r="H11" i="9"/>
  <c r="I11" i="9"/>
  <c r="J11" i="9"/>
  <c r="K11" i="9"/>
  <c r="L11" i="9"/>
  <c r="M11" i="9"/>
  <c r="M12" i="9"/>
  <c r="N11" i="9"/>
  <c r="O11" i="9"/>
  <c r="P11" i="9"/>
  <c r="Q11" i="9"/>
  <c r="Q12" i="9"/>
  <c r="R11" i="9"/>
  <c r="S11" i="9"/>
  <c r="T11" i="9"/>
  <c r="U11" i="9"/>
  <c r="B13" i="9"/>
  <c r="B14" i="9"/>
  <c r="C14" i="9"/>
  <c r="D14" i="9"/>
  <c r="E14" i="9"/>
  <c r="F14" i="9"/>
  <c r="G14" i="9"/>
  <c r="H14" i="9"/>
  <c r="I14" i="9"/>
  <c r="I15" i="9"/>
  <c r="J14" i="9"/>
  <c r="J15" i="9"/>
  <c r="K14" i="9"/>
  <c r="L14" i="9"/>
  <c r="M14" i="9"/>
  <c r="N14" i="9"/>
  <c r="O14" i="9"/>
  <c r="P14" i="9"/>
  <c r="Q14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G6" i="8"/>
  <c r="H4" i="8"/>
  <c r="H5" i="8"/>
  <c r="I4" i="8"/>
  <c r="I5" i="8"/>
  <c r="J4" i="8"/>
  <c r="J5" i="8"/>
  <c r="K4" i="8"/>
  <c r="K5" i="8"/>
  <c r="L4" i="8"/>
  <c r="L5" i="8"/>
  <c r="M4" i="8"/>
  <c r="M5" i="8"/>
  <c r="N4" i="8"/>
  <c r="N5" i="8"/>
  <c r="O4" i="8"/>
  <c r="O5" i="8"/>
  <c r="P4" i="8"/>
  <c r="P5" i="8"/>
  <c r="Q4" i="8"/>
  <c r="Q5" i="8"/>
  <c r="R4" i="8"/>
  <c r="R5" i="8"/>
  <c r="S4" i="8"/>
  <c r="S5" i="8"/>
  <c r="T4" i="8"/>
  <c r="T5" i="8"/>
  <c r="U4" i="8"/>
  <c r="B4" i="8"/>
  <c r="B5" i="8"/>
  <c r="J6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E15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D5" i="7"/>
  <c r="E4" i="7"/>
  <c r="F4" i="7"/>
  <c r="G4" i="7"/>
  <c r="G5" i="7"/>
  <c r="H4" i="7"/>
  <c r="I4" i="7"/>
  <c r="I5" i="7"/>
  <c r="J4" i="7"/>
  <c r="K4" i="7"/>
  <c r="K5" i="7"/>
  <c r="L4" i="7"/>
  <c r="L5" i="7"/>
  <c r="M4" i="7"/>
  <c r="M5" i="7"/>
  <c r="N4" i="7"/>
  <c r="O4" i="7"/>
  <c r="O5" i="7"/>
  <c r="P4" i="7"/>
  <c r="P5" i="7"/>
  <c r="Q4" i="7"/>
  <c r="R4" i="7"/>
  <c r="R5" i="7"/>
  <c r="S4" i="7"/>
  <c r="S5" i="7"/>
  <c r="T4" i="7"/>
  <c r="T5" i="7"/>
  <c r="U4" i="7"/>
  <c r="U5" i="7"/>
  <c r="E5" i="7"/>
  <c r="H5" i="7"/>
  <c r="J5" i="7"/>
  <c r="N5" i="7"/>
  <c r="B7" i="7"/>
  <c r="B8" i="7"/>
  <c r="B9" i="7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F4" i="13"/>
  <c r="F5" i="13"/>
  <c r="G4" i="13"/>
  <c r="G5" i="13"/>
  <c r="H4" i="13"/>
  <c r="H5" i="13"/>
  <c r="I4" i="13"/>
  <c r="J4" i="13"/>
  <c r="J5" i="13"/>
  <c r="K4" i="13"/>
  <c r="K5" i="13"/>
  <c r="L4" i="13"/>
  <c r="L5" i="13"/>
  <c r="M4" i="13"/>
  <c r="M5" i="13"/>
  <c r="N4" i="13"/>
  <c r="N5" i="13"/>
  <c r="O4" i="13"/>
  <c r="O5" i="13"/>
  <c r="P4" i="13"/>
  <c r="P5" i="13"/>
  <c r="Q4" i="13"/>
  <c r="Q5" i="13"/>
  <c r="R4" i="13"/>
  <c r="R5" i="13"/>
  <c r="S4" i="13"/>
  <c r="S5" i="13"/>
  <c r="T4" i="13"/>
  <c r="T5" i="13"/>
  <c r="U4" i="13"/>
  <c r="U5" i="13"/>
  <c r="C5" i="13"/>
  <c r="I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F12" i="13"/>
  <c r="C11" i="13"/>
  <c r="D11" i="13"/>
  <c r="D12" i="13"/>
  <c r="E11" i="13"/>
  <c r="F11" i="13"/>
  <c r="G11" i="13"/>
  <c r="H11" i="13"/>
  <c r="H12" i="13"/>
  <c r="I11" i="13"/>
  <c r="J11" i="13"/>
  <c r="K11" i="13"/>
  <c r="L11" i="13"/>
  <c r="M11" i="13"/>
  <c r="N11" i="13"/>
  <c r="O11" i="13"/>
  <c r="O12" i="13"/>
  <c r="P11" i="13"/>
  <c r="Q11" i="13"/>
  <c r="R11" i="13"/>
  <c r="R12" i="13"/>
  <c r="S11" i="13"/>
  <c r="T11" i="13"/>
  <c r="U11" i="13"/>
  <c r="N12" i="13"/>
  <c r="B13" i="13"/>
  <c r="B14" i="13"/>
  <c r="C14" i="13"/>
  <c r="C15" i="13"/>
  <c r="D14" i="13"/>
  <c r="E14" i="13"/>
  <c r="F14" i="13"/>
  <c r="F15" i="13"/>
  <c r="G14" i="13"/>
  <c r="H14" i="13"/>
  <c r="I14" i="13"/>
  <c r="J14" i="13"/>
  <c r="K14" i="13"/>
  <c r="L14" i="13"/>
  <c r="L15" i="13"/>
  <c r="M14" i="13"/>
  <c r="N14" i="13"/>
  <c r="O14" i="13"/>
  <c r="O15" i="13"/>
  <c r="P14" i="13"/>
  <c r="Q14" i="13"/>
  <c r="Q15" i="13"/>
  <c r="R14" i="13"/>
  <c r="S14" i="13"/>
  <c r="T14" i="13"/>
  <c r="U14" i="13"/>
  <c r="C4" i="12"/>
  <c r="C5" i="12"/>
  <c r="D4" i="12"/>
  <c r="D5" i="12"/>
  <c r="E4" i="12"/>
  <c r="F4" i="12"/>
  <c r="G4" i="12"/>
  <c r="G5" i="12"/>
  <c r="H4" i="12"/>
  <c r="H5" i="12"/>
  <c r="I4" i="12"/>
  <c r="J4" i="12"/>
  <c r="J5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I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S12" i="12"/>
  <c r="C11" i="12"/>
  <c r="D11" i="12"/>
  <c r="E11" i="12"/>
  <c r="F11" i="12"/>
  <c r="G11" i="12"/>
  <c r="H11" i="12"/>
  <c r="I11" i="12"/>
  <c r="J11" i="12"/>
  <c r="J12" i="12"/>
  <c r="K11" i="12"/>
  <c r="L11" i="12"/>
  <c r="M11" i="12"/>
  <c r="N11" i="12"/>
  <c r="N12" i="12"/>
  <c r="O11" i="12"/>
  <c r="P11" i="12"/>
  <c r="Q11" i="12"/>
  <c r="R11" i="12"/>
  <c r="S11" i="12"/>
  <c r="T11" i="12"/>
  <c r="U11" i="12"/>
  <c r="B13" i="12"/>
  <c r="B14" i="12"/>
  <c r="N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E5" i="11"/>
  <c r="F4" i="11"/>
  <c r="F5" i="11"/>
  <c r="G4" i="11"/>
  <c r="G5" i="11"/>
  <c r="H4" i="11"/>
  <c r="H5" i="11"/>
  <c r="I4" i="11"/>
  <c r="J4" i="11"/>
  <c r="J5" i="11"/>
  <c r="K4" i="11"/>
  <c r="K5" i="11"/>
  <c r="L4" i="11"/>
  <c r="L5" i="11"/>
  <c r="M4" i="11"/>
  <c r="B4" i="11"/>
  <c r="B5" i="11"/>
  <c r="M5" i="11"/>
  <c r="N4" i="11"/>
  <c r="N5" i="11"/>
  <c r="O4" i="11"/>
  <c r="O5" i="11"/>
  <c r="P4" i="11"/>
  <c r="Q4" i="11"/>
  <c r="Q5" i="11"/>
  <c r="R4" i="11"/>
  <c r="R5" i="11"/>
  <c r="S4" i="11"/>
  <c r="S5" i="11"/>
  <c r="T4" i="11"/>
  <c r="T5" i="11"/>
  <c r="U4" i="11"/>
  <c r="U5" i="11"/>
  <c r="I5" i="11"/>
  <c r="P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C11" i="11"/>
  <c r="D11" i="11"/>
  <c r="E11" i="11"/>
  <c r="F11" i="11"/>
  <c r="G11" i="11"/>
  <c r="H11" i="11"/>
  <c r="I11" i="11"/>
  <c r="J11" i="11"/>
  <c r="K11" i="11"/>
  <c r="K12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P15" i="11"/>
  <c r="Q14" i="11"/>
  <c r="R14" i="11"/>
  <c r="S14" i="11"/>
  <c r="T14" i="11"/>
  <c r="T15" i="11"/>
  <c r="U14" i="11"/>
  <c r="U15" i="11"/>
  <c r="D5" i="17"/>
  <c r="E5" i="17"/>
  <c r="F5" i="17"/>
  <c r="G5" i="17"/>
  <c r="J5" i="17"/>
  <c r="K5" i="17"/>
  <c r="M5" i="17"/>
  <c r="N5" i="17"/>
  <c r="O5" i="17"/>
  <c r="P5" i="17"/>
  <c r="Q5" i="17"/>
  <c r="R5" i="17"/>
  <c r="S5" i="17"/>
  <c r="T5" i="17"/>
  <c r="U5" i="17"/>
  <c r="C5" i="17"/>
  <c r="L5" i="17"/>
  <c r="C7" i="17"/>
  <c r="C8" i="17"/>
  <c r="D7" i="17"/>
  <c r="D8" i="17" s="1"/>
  <c r="E7" i="17"/>
  <c r="F7" i="17"/>
  <c r="F8" i="17" s="1"/>
  <c r="G7" i="17"/>
  <c r="G8" i="17" s="1"/>
  <c r="H7" i="17"/>
  <c r="H8" i="17"/>
  <c r="I7" i="17"/>
  <c r="I8" i="17" s="1"/>
  <c r="J7" i="17"/>
  <c r="J8" i="17"/>
  <c r="K7" i="17"/>
  <c r="L7" i="17"/>
  <c r="M7" i="17"/>
  <c r="M8" i="17" s="1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E8" i="17"/>
  <c r="L8" i="17"/>
  <c r="B10" i="17"/>
  <c r="B11" i="17"/>
  <c r="B12" i="17"/>
  <c r="B13" i="17"/>
  <c r="B14" i="17"/>
  <c r="B15" i="17"/>
  <c r="B16" i="17"/>
  <c r="B17" i="17" s="1"/>
  <c r="B18" i="17" s="1"/>
  <c r="F18" i="25"/>
  <c r="J18" i="25"/>
  <c r="N18" i="25"/>
  <c r="H4" i="21"/>
  <c r="D15" i="13"/>
  <c r="O9" i="11"/>
  <c r="K9" i="11"/>
  <c r="H9" i="18"/>
  <c r="T4" i="20"/>
  <c r="D5" i="20"/>
  <c r="H9" i="11"/>
  <c r="N9" i="13"/>
  <c r="F9" i="13"/>
  <c r="R9" i="18"/>
  <c r="P8" i="20"/>
  <c r="H8" i="20"/>
  <c r="U5" i="23"/>
  <c r="M5" i="23"/>
  <c r="I9" i="18"/>
  <c r="P12" i="18"/>
  <c r="K15" i="18"/>
  <c r="N12" i="18"/>
  <c r="G12" i="19"/>
  <c r="L15" i="19"/>
  <c r="L9" i="18"/>
  <c r="D9" i="18"/>
  <c r="U12" i="9"/>
  <c r="R9" i="11"/>
  <c r="N9" i="11"/>
  <c r="T9" i="13"/>
  <c r="P9" i="13"/>
  <c r="S18" i="25"/>
  <c r="F4" i="25"/>
  <c r="F4" i="26"/>
  <c r="F5" i="26"/>
  <c r="C17" i="20"/>
  <c r="C17" i="22"/>
  <c r="C18" i="22"/>
  <c r="T18" i="25"/>
  <c r="P18" i="25"/>
  <c r="L18" i="25"/>
  <c r="H18" i="25"/>
  <c r="D18" i="25"/>
  <c r="U18" i="25"/>
  <c r="Q18" i="25"/>
  <c r="M18" i="25"/>
  <c r="I18" i="25"/>
  <c r="M18" i="26"/>
  <c r="G15" i="28"/>
  <c r="O15" i="28"/>
  <c r="H15" i="28"/>
  <c r="P15" i="28"/>
  <c r="M15" i="28"/>
  <c r="U15" i="28"/>
  <c r="C15" i="28"/>
  <c r="K15" i="28"/>
  <c r="S15" i="28"/>
  <c r="L15" i="28"/>
  <c r="T15" i="28"/>
  <c r="Q9" i="28"/>
  <c r="F15" i="28"/>
  <c r="R15" i="28"/>
  <c r="D12" i="28"/>
  <c r="P12" i="28"/>
  <c r="T12" i="28"/>
  <c r="F12" i="28"/>
  <c r="J12" i="28"/>
  <c r="N12" i="28"/>
  <c r="R12" i="28"/>
  <c r="C9" i="28"/>
  <c r="S9" i="28"/>
  <c r="C12" i="28"/>
  <c r="G12" i="28"/>
  <c r="K12" i="28"/>
  <c r="O12" i="28"/>
  <c r="S12" i="28"/>
  <c r="F5" i="25"/>
  <c r="S15" i="13"/>
  <c r="S15" i="7"/>
  <c r="S15" i="11"/>
  <c r="C9" i="11"/>
  <c r="S9" i="11"/>
  <c r="Q9" i="11"/>
  <c r="S9" i="12"/>
  <c r="O9" i="12"/>
  <c r="K9" i="12"/>
  <c r="G9" i="12"/>
  <c r="B12" i="13"/>
  <c r="S9" i="13"/>
  <c r="K9" i="13"/>
  <c r="C9" i="13"/>
  <c r="D9" i="13"/>
  <c r="C15" i="9"/>
  <c r="M9" i="9"/>
  <c r="C9" i="9"/>
  <c r="N9" i="18"/>
  <c r="J9" i="18"/>
  <c r="K5" i="19"/>
  <c r="R4" i="20"/>
  <c r="R5" i="20"/>
  <c r="C7" i="21"/>
  <c r="C8" i="21"/>
  <c r="B16" i="21"/>
  <c r="B17" i="21"/>
  <c r="I18" i="21"/>
  <c r="C17" i="21"/>
  <c r="I9" i="11"/>
  <c r="O9" i="13"/>
  <c r="G9" i="13"/>
  <c r="F15" i="18"/>
  <c r="B10" i="22"/>
  <c r="B11" i="22"/>
  <c r="U4" i="26"/>
  <c r="U5" i="25"/>
  <c r="U9" i="11"/>
  <c r="U9" i="13"/>
  <c r="M9" i="13"/>
  <c r="B15" i="18"/>
  <c r="C12" i="18"/>
  <c r="O12" i="18"/>
  <c r="T15" i="18"/>
  <c r="E12" i="18"/>
  <c r="B16" i="20"/>
  <c r="I5" i="25"/>
  <c r="Q4" i="20"/>
  <c r="D12" i="21"/>
  <c r="B16" i="22"/>
  <c r="B17" i="22"/>
  <c r="T4" i="25"/>
  <c r="P5" i="23"/>
  <c r="P4" i="25"/>
  <c r="P4" i="26"/>
  <c r="P5" i="26"/>
  <c r="L5" i="23"/>
  <c r="L4" i="25"/>
  <c r="L5" i="25"/>
  <c r="H5" i="23"/>
  <c r="R18" i="25"/>
  <c r="B18" i="25"/>
  <c r="N12" i="25"/>
  <c r="O12" i="25"/>
  <c r="R8" i="25"/>
  <c r="N4" i="25"/>
  <c r="N4" i="26"/>
  <c r="N5" i="26"/>
  <c r="J8" i="25"/>
  <c r="J4" i="25"/>
  <c r="C14" i="22"/>
  <c r="C15" i="22"/>
  <c r="B13" i="22"/>
  <c r="B14" i="22"/>
  <c r="R15" i="22"/>
  <c r="E18" i="25"/>
  <c r="B7" i="25"/>
  <c r="B14" i="25"/>
  <c r="E12" i="25"/>
  <c r="N5" i="25"/>
  <c r="Q5" i="20"/>
  <c r="O15" i="22"/>
  <c r="K15" i="22"/>
  <c r="R4" i="21"/>
  <c r="B8" i="25"/>
  <c r="T9" i="25"/>
  <c r="B17" i="20"/>
  <c r="E18" i="20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F15" i="30"/>
  <c r="E15" i="30"/>
  <c r="U15" i="30"/>
  <c r="Q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C15" i="32"/>
  <c r="Q15" i="32"/>
  <c r="H15" i="32"/>
  <c r="M15" i="32"/>
  <c r="I15" i="32"/>
  <c r="E15" i="32"/>
  <c r="S15" i="32"/>
  <c r="D15" i="32"/>
  <c r="T15" i="32"/>
  <c r="V15" i="32"/>
  <c r="F12" i="32"/>
  <c r="J12" i="32"/>
  <c r="R12" i="32"/>
  <c r="V12" i="32"/>
  <c r="F18" i="32"/>
  <c r="V18" i="32"/>
  <c r="D18" i="32"/>
  <c r="M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P15" i="33"/>
  <c r="T15" i="33"/>
  <c r="J15" i="33"/>
  <c r="V15" i="33"/>
  <c r="E15" i="33"/>
  <c r="I15" i="33"/>
  <c r="M15" i="33"/>
  <c r="Q15" i="33"/>
  <c r="U1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J12" i="33"/>
  <c r="N12" i="33"/>
  <c r="G12" i="33"/>
  <c r="K12" i="33"/>
  <c r="O12" i="33"/>
  <c r="S12" i="33"/>
  <c r="D12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I12" i="34"/>
  <c r="C7" i="35"/>
  <c r="C8" i="35"/>
  <c r="T12" i="35"/>
  <c r="P12" i="35"/>
  <c r="D12" i="35"/>
  <c r="S12" i="35"/>
  <c r="G12" i="35"/>
  <c r="C12" i="35"/>
  <c r="N12" i="35"/>
  <c r="J12" i="35"/>
  <c r="U12" i="35"/>
  <c r="Q12" i="35"/>
  <c r="E12" i="35"/>
  <c r="G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5" i="37"/>
  <c r="V4" i="37"/>
  <c r="V5" i="37"/>
  <c r="G4" i="37"/>
  <c r="M4" i="37"/>
  <c r="M4" i="38"/>
  <c r="M5" i="38"/>
  <c r="T4" i="37"/>
  <c r="T5" i="37"/>
  <c r="U15" i="25"/>
  <c r="L15" i="25"/>
  <c r="G15" i="25"/>
  <c r="B15" i="25"/>
  <c r="M15" i="25"/>
  <c r="T15" i="25"/>
  <c r="K9" i="23"/>
  <c r="E12" i="23"/>
  <c r="C15" i="23"/>
  <c r="S15" i="23"/>
  <c r="I12" i="23"/>
  <c r="T15" i="23"/>
  <c r="U15" i="23"/>
  <c r="C12" i="23"/>
  <c r="H15" i="23"/>
  <c r="E9" i="23"/>
  <c r="H9" i="23"/>
  <c r="P9" i="23"/>
  <c r="K12" i="23"/>
  <c r="Q15" i="23"/>
  <c r="G12" i="23"/>
  <c r="S5" i="25"/>
  <c r="M5" i="26"/>
  <c r="M5" i="25"/>
  <c r="D4" i="26"/>
  <c r="D5" i="26"/>
  <c r="D5" i="25"/>
  <c r="G18" i="20"/>
  <c r="C18" i="20"/>
  <c r="L18" i="20"/>
  <c r="R15" i="25"/>
  <c r="P5" i="25"/>
  <c r="U9" i="25"/>
  <c r="F5" i="7"/>
  <c r="P15" i="22"/>
  <c r="F15" i="22"/>
  <c r="I5" i="17"/>
  <c r="D5" i="11"/>
  <c r="N18" i="21"/>
  <c r="P9" i="12"/>
  <c r="D15" i="18"/>
  <c r="C9" i="12"/>
  <c r="F9" i="12"/>
  <c r="L9" i="12"/>
  <c r="Q9" i="12"/>
  <c r="B8" i="12"/>
  <c r="B9" i="12"/>
  <c r="H9" i="12"/>
  <c r="M9" i="12"/>
  <c r="R9" i="12"/>
  <c r="F12" i="25"/>
  <c r="H12" i="25"/>
  <c r="U9" i="12"/>
  <c r="J9" i="12"/>
  <c r="S12" i="18"/>
  <c r="L15" i="18"/>
  <c r="M12" i="18"/>
  <c r="E5" i="18"/>
  <c r="E6" i="18"/>
  <c r="B4" i="18"/>
  <c r="B5" i="18"/>
  <c r="S12" i="23"/>
  <c r="E4" i="20"/>
  <c r="E5" i="20"/>
  <c r="S5" i="23"/>
  <c r="D5" i="23"/>
  <c r="O4" i="26"/>
  <c r="O5" i="26"/>
  <c r="G4" i="25"/>
  <c r="G5" i="25"/>
  <c r="J12" i="29"/>
  <c r="D15" i="29"/>
  <c r="D12" i="29"/>
  <c r="C15" i="29"/>
  <c r="U15" i="34"/>
  <c r="H15" i="34"/>
  <c r="L5" i="32"/>
  <c r="V5" i="32"/>
  <c r="C11" i="21"/>
  <c r="G12" i="25"/>
  <c r="B12" i="28"/>
  <c r="Q12" i="28"/>
  <c r="B17" i="28"/>
  <c r="P18" i="28"/>
  <c r="I9" i="29"/>
  <c r="G12" i="29"/>
  <c r="E8" i="33"/>
  <c r="I8" i="33"/>
  <c r="Q8" i="33"/>
  <c r="T18" i="31"/>
  <c r="J5" i="32"/>
  <c r="T5" i="32"/>
  <c r="D4" i="30"/>
  <c r="D5" i="30"/>
  <c r="C8" i="27"/>
  <c r="C9" i="27"/>
  <c r="N5" i="32"/>
  <c r="F5" i="32"/>
  <c r="P5" i="32"/>
  <c r="C15" i="33"/>
  <c r="E8" i="32"/>
  <c r="H5" i="32"/>
  <c r="R5" i="32"/>
  <c r="C4" i="30"/>
  <c r="C5" i="30"/>
  <c r="C8" i="33"/>
  <c r="S6" i="18"/>
  <c r="P4" i="28"/>
  <c r="P5" i="28"/>
  <c r="E4" i="21"/>
  <c r="M5" i="28"/>
  <c r="L6" i="18"/>
  <c r="B18" i="28"/>
  <c r="C18" i="28"/>
  <c r="S18" i="28"/>
  <c r="I18" i="28"/>
  <c r="D18" i="28"/>
  <c r="G18" i="28"/>
  <c r="H18" i="28"/>
  <c r="M18" i="28"/>
  <c r="R18" i="28"/>
  <c r="K18" i="28"/>
  <c r="E18" i="28"/>
  <c r="L18" i="28"/>
  <c r="O18" i="28"/>
  <c r="G4" i="26"/>
  <c r="G5" i="26"/>
  <c r="D4" i="28"/>
  <c r="D5" i="28"/>
  <c r="C5" i="40"/>
  <c r="N4" i="40"/>
  <c r="M8" i="40"/>
  <c r="M9" i="40"/>
  <c r="Q8" i="40"/>
  <c r="Q9" i="40"/>
  <c r="I4" i="40"/>
  <c r="I5" i="40"/>
  <c r="E4" i="40"/>
  <c r="E5" i="40"/>
  <c r="R4" i="40"/>
  <c r="R4" i="41"/>
  <c r="R4" i="42"/>
  <c r="H4" i="40"/>
  <c r="H5" i="40"/>
  <c r="L4" i="40"/>
  <c r="L5" i="40"/>
  <c r="L4" i="41"/>
  <c r="T4" i="40"/>
  <c r="T5" i="40"/>
  <c r="T9" i="40"/>
  <c r="R9" i="40"/>
  <c r="B9" i="40"/>
  <c r="P9" i="40"/>
  <c r="G9" i="40"/>
  <c r="D9" i="41"/>
  <c r="G9" i="41"/>
  <c r="E9" i="41"/>
  <c r="F9" i="41"/>
  <c r="J9" i="41"/>
  <c r="N9" i="41"/>
  <c r="R9" i="41"/>
  <c r="S9" i="41"/>
  <c r="M9" i="42"/>
  <c r="N9" i="42"/>
  <c r="V9" i="42"/>
  <c r="P9" i="42"/>
  <c r="Q9" i="42"/>
  <c r="C9" i="42"/>
  <c r="O9" i="42"/>
  <c r="S9" i="42"/>
  <c r="E9" i="42"/>
  <c r="U9" i="42"/>
  <c r="F9" i="42"/>
  <c r="O8" i="43"/>
  <c r="O9" i="43"/>
  <c r="D9" i="43"/>
  <c r="H9" i="43"/>
  <c r="E9" i="43"/>
  <c r="I9" i="43"/>
  <c r="T9" i="43"/>
  <c r="G9" i="43"/>
  <c r="C9" i="43"/>
  <c r="S9" i="43"/>
  <c r="T9" i="44"/>
  <c r="L4" i="44"/>
  <c r="L5" i="44"/>
  <c r="T4" i="44"/>
  <c r="T5" i="44"/>
  <c r="D4" i="44"/>
  <c r="D5" i="44"/>
  <c r="H4" i="44"/>
  <c r="H5" i="44"/>
  <c r="C9" i="44"/>
  <c r="G9" i="44"/>
  <c r="S9" i="44"/>
  <c r="F4" i="44"/>
  <c r="F5" i="44"/>
  <c r="K4" i="44"/>
  <c r="V4" i="44"/>
  <c r="V5" i="44"/>
  <c r="G4" i="44"/>
  <c r="R4" i="44"/>
  <c r="R5" i="44"/>
  <c r="E9" i="44"/>
  <c r="I9" i="44"/>
  <c r="U9" i="44"/>
  <c r="S4" i="44"/>
  <c r="N9" i="44"/>
  <c r="R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T9" i="45"/>
  <c r="G9" i="45"/>
  <c r="I9" i="45"/>
  <c r="M9" i="45"/>
  <c r="Q9" i="45"/>
  <c r="U9" i="45"/>
  <c r="K9" i="45"/>
  <c r="F9" i="45"/>
  <c r="J9" i="45"/>
  <c r="R9" i="45"/>
  <c r="V9" i="45"/>
  <c r="O9" i="45"/>
  <c r="I9" i="46"/>
  <c r="U9" i="46"/>
  <c r="J9" i="46"/>
  <c r="V9" i="46"/>
  <c r="S9" i="46"/>
  <c r="Q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G9" i="49"/>
  <c r="F12" i="49"/>
  <c r="J12" i="49"/>
  <c r="N12" i="49"/>
  <c r="R12" i="49"/>
  <c r="V12" i="49"/>
  <c r="G4" i="49"/>
  <c r="G4" i="50"/>
  <c r="G5" i="50"/>
  <c r="K4" i="49"/>
  <c r="K4" i="50"/>
  <c r="K5" i="50"/>
  <c r="O4" i="49"/>
  <c r="O4" i="50"/>
  <c r="O5" i="50"/>
  <c r="L8" i="49"/>
  <c r="L9" i="49"/>
  <c r="T8" i="49"/>
  <c r="T9" i="49"/>
  <c r="D8" i="49"/>
  <c r="D9" i="49"/>
  <c r="C4" i="49"/>
  <c r="C4" i="50"/>
  <c r="C5" i="50"/>
  <c r="C5" i="49"/>
  <c r="S4" i="49"/>
  <c r="S4" i="50"/>
  <c r="S5" i="50"/>
  <c r="J4" i="49"/>
  <c r="R4" i="49"/>
  <c r="R4" i="50"/>
  <c r="R5" i="50"/>
  <c r="P9" i="49"/>
  <c r="N8" i="49"/>
  <c r="N9" i="49"/>
  <c r="F8" i="49"/>
  <c r="F9" i="49"/>
  <c r="V8" i="49"/>
  <c r="V9" i="49"/>
  <c r="I15" i="49"/>
  <c r="M15" i="49"/>
  <c r="Q15" i="49"/>
  <c r="U15" i="49"/>
  <c r="B9" i="49"/>
  <c r="I9" i="49"/>
  <c r="Q9" i="49"/>
  <c r="K9" i="49"/>
  <c r="R9" i="49"/>
  <c r="P4" i="49"/>
  <c r="P4" i="50"/>
  <c r="P5" i="50"/>
  <c r="P5" i="49"/>
  <c r="E4" i="49"/>
  <c r="E4" i="50"/>
  <c r="E5" i="50"/>
  <c r="E5" i="49"/>
  <c r="I4" i="49"/>
  <c r="I4" i="50"/>
  <c r="I5" i="50"/>
  <c r="M4" i="49"/>
  <c r="M4" i="50"/>
  <c r="M5" i="50"/>
  <c r="M5" i="49"/>
  <c r="Q4" i="49"/>
  <c r="Q4" i="50"/>
  <c r="Q5" i="50"/>
  <c r="U4" i="49"/>
  <c r="U4" i="50"/>
  <c r="U5" i="50"/>
  <c r="U5" i="49"/>
  <c r="Q12" i="22"/>
  <c r="L12" i="22"/>
  <c r="O12" i="22"/>
  <c r="P18" i="22"/>
  <c r="O18" i="22"/>
  <c r="T18" i="22"/>
  <c r="R12" i="11"/>
  <c r="B12" i="11"/>
  <c r="Q12" i="11"/>
  <c r="T12" i="11"/>
  <c r="S12" i="11"/>
  <c r="C12" i="11"/>
  <c r="F12" i="11"/>
  <c r="G12" i="11"/>
  <c r="N4" i="28"/>
  <c r="N5" i="28"/>
  <c r="T12" i="13"/>
  <c r="P12" i="13"/>
  <c r="G12" i="13"/>
  <c r="U12" i="13"/>
  <c r="J12" i="13"/>
  <c r="L8" i="38"/>
  <c r="V4" i="38"/>
  <c r="M5" i="19"/>
  <c r="M4" i="20"/>
  <c r="S12" i="21"/>
  <c r="E12" i="21"/>
  <c r="R12" i="21"/>
  <c r="H12" i="21"/>
  <c r="G12" i="21"/>
  <c r="I12" i="21"/>
  <c r="B12" i="21"/>
  <c r="K12" i="21"/>
  <c r="J12" i="21"/>
  <c r="R5" i="29"/>
  <c r="R4" i="30"/>
  <c r="R5" i="30"/>
  <c r="H8" i="38"/>
  <c r="T8" i="38"/>
  <c r="T9" i="38"/>
  <c r="T5" i="38"/>
  <c r="O4" i="28"/>
  <c r="O5" i="28"/>
  <c r="J4" i="20"/>
  <c r="F8" i="20"/>
  <c r="M12" i="13"/>
  <c r="E12" i="13"/>
  <c r="H6" i="18"/>
  <c r="B14" i="26"/>
  <c r="B7" i="26"/>
  <c r="B8" i="26"/>
  <c r="I18" i="26"/>
  <c r="Q18" i="26"/>
  <c r="V4" i="45"/>
  <c r="V5" i="45"/>
  <c r="R5" i="40"/>
  <c r="P15" i="8"/>
  <c r="L4" i="26"/>
  <c r="D12" i="19"/>
  <c r="F18" i="21"/>
  <c r="S18" i="21"/>
  <c r="T18" i="21"/>
  <c r="F4" i="28"/>
  <c r="F5" i="28"/>
  <c r="M9" i="19"/>
  <c r="O12" i="21"/>
  <c r="U12" i="11"/>
  <c r="I12" i="11"/>
  <c r="U12" i="25"/>
  <c r="D12" i="25"/>
  <c r="B12" i="25"/>
  <c r="Q12" i="25"/>
  <c r="C12" i="25"/>
  <c r="R12" i="25"/>
  <c r="M12" i="25"/>
  <c r="I12" i="25"/>
  <c r="S12" i="25"/>
  <c r="K12" i="25"/>
  <c r="Q8" i="25"/>
  <c r="Q4" i="25"/>
  <c r="Q5" i="25"/>
  <c r="K8" i="25"/>
  <c r="K4" i="25"/>
  <c r="N4" i="34"/>
  <c r="N5" i="34"/>
  <c r="E4" i="41"/>
  <c r="M4" i="39"/>
  <c r="M5" i="39"/>
  <c r="F9" i="8"/>
  <c r="G12" i="8"/>
  <c r="G5" i="19"/>
  <c r="G4" i="20"/>
  <c r="O8" i="20"/>
  <c r="O4" i="20"/>
  <c r="D8" i="38"/>
  <c r="P8" i="38"/>
  <c r="P9" i="38"/>
  <c r="P6" i="18"/>
  <c r="T12" i="21"/>
  <c r="P12" i="21"/>
  <c r="O15" i="12"/>
  <c r="Q12" i="13"/>
  <c r="I12" i="13"/>
  <c r="T12" i="7"/>
  <c r="L15" i="7"/>
  <c r="J9" i="7"/>
  <c r="G12" i="7"/>
  <c r="K12" i="19"/>
  <c r="G9" i="19"/>
  <c r="H12" i="19"/>
  <c r="Q15" i="19"/>
  <c r="O12" i="19"/>
  <c r="D15" i="19"/>
  <c r="N12" i="19"/>
  <c r="I12" i="19"/>
  <c r="H15" i="19"/>
  <c r="B15" i="19"/>
  <c r="M12" i="19"/>
  <c r="H9" i="19"/>
  <c r="J15" i="19"/>
  <c r="H8" i="25"/>
  <c r="H4" i="25"/>
  <c r="H5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K5" i="44"/>
  <c r="K4" i="45"/>
  <c r="K5" i="45"/>
  <c r="R5" i="41"/>
  <c r="G4" i="28"/>
  <c r="G5" i="28"/>
  <c r="T6" i="18"/>
  <c r="J6" i="18"/>
  <c r="C12" i="21"/>
  <c r="C9" i="19"/>
  <c r="N12" i="21"/>
  <c r="D9" i="7"/>
  <c r="M5" i="37"/>
  <c r="B7" i="35"/>
  <c r="B8" i="35"/>
  <c r="B7" i="22"/>
  <c r="B8" i="22"/>
  <c r="J9" i="22"/>
  <c r="L12" i="21"/>
  <c r="H15" i="7"/>
  <c r="C18" i="26"/>
  <c r="S12" i="13"/>
  <c r="C11" i="20"/>
  <c r="B10" i="20"/>
  <c r="D8" i="21"/>
  <c r="D4" i="21"/>
  <c r="J18" i="22"/>
  <c r="F18" i="22"/>
  <c r="D12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E8" i="31"/>
  <c r="B7" i="31"/>
  <c r="B8" i="31"/>
  <c r="I9" i="31"/>
  <c r="L8" i="33"/>
  <c r="L4" i="35"/>
  <c r="L5" i="35"/>
  <c r="O8" i="33"/>
  <c r="O4" i="33"/>
  <c r="O5" i="33"/>
  <c r="C5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L15" i="11"/>
  <c r="C15" i="11"/>
  <c r="G12" i="12"/>
  <c r="M15" i="13"/>
  <c r="S9" i="7"/>
  <c r="H15" i="8"/>
  <c r="S15" i="9"/>
  <c r="L15" i="9"/>
  <c r="H9" i="9"/>
  <c r="G12" i="9"/>
  <c r="L12" i="9"/>
  <c r="E12" i="9"/>
  <c r="D15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U18" i="22"/>
  <c r="M18" i="22"/>
  <c r="K12" i="22"/>
  <c r="C7" i="22"/>
  <c r="C8" i="22"/>
  <c r="C11" i="22"/>
  <c r="C12" i="22"/>
  <c r="B18" i="33"/>
  <c r="P18" i="33"/>
  <c r="F18" i="33"/>
  <c r="V18" i="33"/>
  <c r="O18" i="33"/>
  <c r="D18" i="33"/>
  <c r="T18" i="33"/>
  <c r="J18" i="33"/>
  <c r="S18" i="33"/>
  <c r="M18" i="33"/>
  <c r="I18" i="33"/>
  <c r="T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4" i="36"/>
  <c r="P5" i="36"/>
  <c r="C8" i="37"/>
  <c r="E9" i="38"/>
  <c r="Q15" i="11"/>
  <c r="B15" i="13"/>
  <c r="T15" i="13"/>
  <c r="E15" i="13"/>
  <c r="G15" i="13"/>
  <c r="N15" i="13"/>
  <c r="M15" i="9"/>
  <c r="G15" i="9"/>
  <c r="R12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J8" i="26"/>
  <c r="J9" i="26"/>
  <c r="E12" i="26"/>
  <c r="N12" i="26"/>
  <c r="U12" i="26"/>
  <c r="G12" i="26"/>
  <c r="M5" i="29"/>
  <c r="M4" i="30"/>
  <c r="M5" i="30"/>
  <c r="C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H8" i="39"/>
  <c r="L8" i="39"/>
  <c r="P8" i="39"/>
  <c r="T4" i="39"/>
  <c r="T5" i="39"/>
  <c r="T8" i="39"/>
  <c r="U8" i="40"/>
  <c r="U9" i="40"/>
  <c r="U4" i="40"/>
  <c r="U5" i="40"/>
  <c r="J4" i="41"/>
  <c r="J5" i="40"/>
  <c r="M8" i="43"/>
  <c r="M9" i="43"/>
  <c r="N15" i="22"/>
  <c r="F15" i="11"/>
  <c r="O12" i="11"/>
  <c r="K15" i="13"/>
  <c r="H15" i="13"/>
  <c r="L12" i="13"/>
  <c r="I9" i="13"/>
  <c r="C15" i="8"/>
  <c r="Q15" i="18"/>
  <c r="R12" i="18"/>
  <c r="U15" i="19"/>
  <c r="F12" i="19"/>
  <c r="S9" i="19"/>
  <c r="O9" i="19"/>
  <c r="L5" i="19"/>
  <c r="L4" i="20"/>
  <c r="N8" i="20"/>
  <c r="N4" i="20"/>
  <c r="I12" i="28"/>
  <c r="M12" i="28"/>
  <c r="E12" i="28"/>
  <c r="E5" i="29"/>
  <c r="E4" i="30"/>
  <c r="E5" i="30"/>
  <c r="K4" i="30"/>
  <c r="K5" i="30"/>
  <c r="H4" i="41"/>
  <c r="H5" i="41"/>
  <c r="H15" i="11"/>
  <c r="E15" i="11"/>
  <c r="K12" i="13"/>
  <c r="C12" i="13"/>
  <c r="Q9" i="13"/>
  <c r="J9" i="13"/>
  <c r="L9" i="13"/>
  <c r="F15" i="9"/>
  <c r="P12" i="9"/>
  <c r="M15" i="19"/>
  <c r="F15" i="19"/>
  <c r="E12" i="19"/>
  <c r="F12" i="21"/>
  <c r="G8" i="30"/>
  <c r="G4" i="30"/>
  <c r="G5" i="30"/>
  <c r="O8" i="30"/>
  <c r="O4" i="30"/>
  <c r="O5" i="30"/>
  <c r="E8" i="36"/>
  <c r="E4" i="36"/>
  <c r="H8" i="36"/>
  <c r="H4" i="36"/>
  <c r="H4" i="37"/>
  <c r="H5" i="37"/>
  <c r="L8" i="36"/>
  <c r="L4" i="36"/>
  <c r="L4" i="37"/>
  <c r="L5" i="37"/>
  <c r="S8" i="36"/>
  <c r="S4" i="36"/>
  <c r="P8" i="41"/>
  <c r="P9" i="41"/>
  <c r="P4" i="41"/>
  <c r="T4" i="41"/>
  <c r="T5" i="41"/>
  <c r="T8" i="41"/>
  <c r="T9" i="41"/>
  <c r="O9" i="38"/>
  <c r="K15" i="19"/>
  <c r="F5" i="29"/>
  <c r="N5" i="29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4" i="32"/>
  <c r="Q8" i="36"/>
  <c r="Q4" i="36"/>
  <c r="U8" i="36"/>
  <c r="U4" i="36"/>
  <c r="U4" i="37"/>
  <c r="J8" i="38"/>
  <c r="J9" i="38"/>
  <c r="R8" i="38"/>
  <c r="R8" i="39"/>
  <c r="V8" i="39"/>
  <c r="O8" i="40"/>
  <c r="O9" i="40"/>
  <c r="O4" i="40"/>
  <c r="O5" i="40"/>
  <c r="D4" i="35"/>
  <c r="D5" i="35"/>
  <c r="N8" i="39"/>
  <c r="C18" i="27"/>
  <c r="G18" i="31"/>
  <c r="K18" i="31"/>
  <c r="O18" i="31"/>
  <c r="D18" i="31"/>
  <c r="L4" i="34"/>
  <c r="L5" i="34"/>
  <c r="C18" i="33"/>
  <c r="D8" i="36"/>
  <c r="D4" i="36"/>
  <c r="N8" i="36"/>
  <c r="N4" i="36"/>
  <c r="N4" i="37"/>
  <c r="N4" i="38"/>
  <c r="V4" i="40"/>
  <c r="V5" i="40"/>
  <c r="V8" i="40"/>
  <c r="V9" i="40"/>
  <c r="G8" i="42"/>
  <c r="G9" i="42"/>
  <c r="K8" i="42"/>
  <c r="K9" i="42"/>
  <c r="K8" i="43"/>
  <c r="K9" i="43"/>
  <c r="H4" i="45"/>
  <c r="H5" i="45"/>
  <c r="R4" i="45"/>
  <c r="R5" i="45"/>
  <c r="L5" i="29"/>
  <c r="L4" i="30"/>
  <c r="L5" i="30"/>
  <c r="O12" i="29"/>
  <c r="M4" i="34"/>
  <c r="M5" i="34"/>
  <c r="M4" i="35"/>
  <c r="M5" i="35"/>
  <c r="M5" i="32"/>
  <c r="M6" i="32"/>
  <c r="V4" i="34"/>
  <c r="V5" i="34"/>
  <c r="Q4" i="35"/>
  <c r="Q5" i="35"/>
  <c r="K8" i="36"/>
  <c r="K4" i="36"/>
  <c r="O4" i="36"/>
  <c r="K4" i="40"/>
  <c r="K5" i="40"/>
  <c r="K8" i="40"/>
  <c r="K9" i="40"/>
  <c r="O8" i="41"/>
  <c r="O9" i="41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O6" i="32"/>
  <c r="C4" i="36"/>
  <c r="C8" i="36"/>
  <c r="I8" i="36"/>
  <c r="I4" i="36"/>
  <c r="R8" i="36"/>
  <c r="R4" i="36"/>
  <c r="C8" i="39"/>
  <c r="S8" i="39"/>
  <c r="G4" i="40"/>
  <c r="D8" i="42"/>
  <c r="D9" i="42"/>
  <c r="H8" i="42"/>
  <c r="H9" i="42"/>
  <c r="H4" i="42"/>
  <c r="H5" i="42"/>
  <c r="L8" i="42"/>
  <c r="L9" i="42"/>
  <c r="T8" i="42"/>
  <c r="T9" i="42"/>
  <c r="T4" i="42"/>
  <c r="F8" i="43"/>
  <c r="F9" i="43"/>
  <c r="K4" i="34"/>
  <c r="K5" i="34"/>
  <c r="K4" i="35"/>
  <c r="K5" i="35"/>
  <c r="H4" i="35"/>
  <c r="H5" i="35"/>
  <c r="H4" i="34"/>
  <c r="H5" i="34"/>
  <c r="R4" i="35"/>
  <c r="R5" i="35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U4" i="42"/>
  <c r="U5" i="42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O4" i="45"/>
  <c r="O5" i="45"/>
  <c r="O5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U4" i="45"/>
  <c r="U5" i="45"/>
  <c r="P18" i="45"/>
  <c r="O12" i="26"/>
  <c r="O15" i="31"/>
  <c r="D6" i="48"/>
  <c r="I6" i="48"/>
  <c r="Q6" i="48"/>
  <c r="U5" i="41"/>
  <c r="T5" i="42"/>
  <c r="T4" i="43"/>
  <c r="T5" i="43"/>
  <c r="J5" i="41"/>
  <c r="J4" i="42"/>
  <c r="P4" i="37"/>
  <c r="P4" i="38"/>
  <c r="D9" i="26"/>
  <c r="Q9" i="26"/>
  <c r="N9" i="26"/>
  <c r="E9" i="26"/>
  <c r="F9" i="26"/>
  <c r="R9" i="26"/>
  <c r="U9" i="26"/>
  <c r="K9" i="26"/>
  <c r="C9" i="26"/>
  <c r="B9" i="26"/>
  <c r="H9" i="26"/>
  <c r="L9" i="26"/>
  <c r="T9" i="26"/>
  <c r="J5" i="20"/>
  <c r="J4" i="21"/>
  <c r="J4" i="22"/>
  <c r="M5" i="20"/>
  <c r="M4" i="21"/>
  <c r="M4" i="22"/>
  <c r="M5" i="22"/>
  <c r="C5" i="36"/>
  <c r="G15" i="26"/>
  <c r="C15" i="26"/>
  <c r="B15" i="26"/>
  <c r="S15" i="26"/>
  <c r="O15" i="26"/>
  <c r="M15" i="26"/>
  <c r="I15" i="26"/>
  <c r="U15" i="26"/>
  <c r="P15" i="26"/>
  <c r="D15" i="26"/>
  <c r="E15" i="26"/>
  <c r="Q15" i="26"/>
  <c r="K15" i="26"/>
  <c r="H9" i="38"/>
  <c r="G5" i="40"/>
  <c r="D5" i="36"/>
  <c r="D4" i="37"/>
  <c r="P5" i="41"/>
  <c r="P4" i="42"/>
  <c r="D5" i="21"/>
  <c r="D4" i="22"/>
  <c r="D5" i="22"/>
  <c r="G4" i="21"/>
  <c r="G5" i="20"/>
  <c r="L5" i="26"/>
  <c r="L4" i="28"/>
  <c r="L5" i="28"/>
  <c r="I9" i="35"/>
  <c r="D9" i="35"/>
  <c r="K4" i="41"/>
  <c r="K5" i="41"/>
  <c r="K5" i="36"/>
  <c r="K4" i="37"/>
  <c r="K4" i="38"/>
  <c r="K4" i="39"/>
  <c r="K5" i="39"/>
  <c r="U5" i="36"/>
  <c r="S5" i="36"/>
  <c r="S4" i="37"/>
  <c r="H5" i="36"/>
  <c r="L5" i="20"/>
  <c r="L4" i="21"/>
  <c r="F6" i="8"/>
  <c r="M6" i="8"/>
  <c r="Q4" i="26"/>
  <c r="Q5" i="26"/>
  <c r="R15" i="26"/>
  <c r="R5" i="36"/>
  <c r="R4" i="37"/>
  <c r="R4" i="38"/>
  <c r="G4" i="41"/>
  <c r="Q5" i="36"/>
  <c r="Q4" i="37"/>
  <c r="E5" i="36"/>
  <c r="E4" i="37"/>
  <c r="E4" i="38"/>
  <c r="E4" i="39"/>
  <c r="E5" i="39"/>
  <c r="B11" i="20"/>
  <c r="O5" i="36"/>
  <c r="O4" i="37"/>
  <c r="E9" i="22"/>
  <c r="D9" i="22"/>
  <c r="G9" i="38"/>
  <c r="B9" i="38"/>
  <c r="N9" i="38"/>
  <c r="I9" i="38"/>
  <c r="U9" i="38"/>
  <c r="M9" i="38"/>
  <c r="C9" i="38"/>
  <c r="F9" i="38"/>
  <c r="V9" i="38"/>
  <c r="Q9" i="38"/>
  <c r="O5" i="20"/>
  <c r="O4" i="21"/>
  <c r="I5" i="36"/>
  <c r="I4" i="37"/>
  <c r="S9" i="38"/>
  <c r="O4" i="41"/>
  <c r="R9" i="38"/>
  <c r="C4" i="35"/>
  <c r="C5" i="35"/>
  <c r="C4" i="34"/>
  <c r="C5" i="34"/>
  <c r="C4" i="33"/>
  <c r="C5" i="33"/>
  <c r="C5" i="32"/>
  <c r="B4" i="32"/>
  <c r="C4" i="37"/>
  <c r="T6" i="8"/>
  <c r="U9" i="31"/>
  <c r="H9" i="31"/>
  <c r="D9" i="38"/>
  <c r="K5" i="25"/>
  <c r="K4" i="26"/>
  <c r="J15" i="26"/>
  <c r="L9" i="38"/>
  <c r="G9" i="26"/>
  <c r="Q5" i="37"/>
  <c r="Q4" i="38"/>
  <c r="Q4" i="28"/>
  <c r="Q5" i="28"/>
  <c r="L5" i="21"/>
  <c r="C4" i="38"/>
  <c r="C5" i="37"/>
  <c r="O4" i="38"/>
  <c r="O4" i="39"/>
  <c r="O5" i="39"/>
  <c r="O5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H4" i="38"/>
  <c r="H5" i="38"/>
  <c r="C12" i="20"/>
  <c r="J5" i="21"/>
  <c r="J5" i="22"/>
  <c r="K4" i="42"/>
  <c r="O5" i="41"/>
  <c r="O4" i="42"/>
  <c r="I5" i="37"/>
  <c r="I4" i="38"/>
  <c r="O4" i="22"/>
  <c r="O5" i="22"/>
  <c r="O5" i="21"/>
  <c r="G5" i="41"/>
  <c r="G4" i="42"/>
  <c r="G4" i="43"/>
  <c r="G5" i="43"/>
  <c r="P5" i="37"/>
  <c r="B5" i="32"/>
  <c r="N5" i="37"/>
  <c r="G5" i="21"/>
  <c r="G4" i="22"/>
  <c r="G5" i="22"/>
  <c r="K4" i="28"/>
  <c r="K5" i="28"/>
  <c r="K5" i="26"/>
  <c r="E5" i="37"/>
  <c r="R5" i="37"/>
  <c r="S4" i="38"/>
  <c r="S4" i="39"/>
  <c r="S5" i="39"/>
  <c r="S5" i="37"/>
  <c r="P5" i="42"/>
  <c r="P4" i="43"/>
  <c r="P5" i="43"/>
  <c r="D5" i="37"/>
  <c r="J5" i="42"/>
  <c r="J4" i="43"/>
  <c r="J5" i="43"/>
  <c r="J6" i="32"/>
  <c r="D6" i="32"/>
  <c r="B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P5" i="38"/>
  <c r="P4" i="39"/>
  <c r="P5" i="39"/>
  <c r="I5" i="38"/>
  <c r="I4" i="39"/>
  <c r="I5" i="39"/>
  <c r="O5" i="42"/>
  <c r="O4" i="43"/>
  <c r="O5" i="43"/>
  <c r="S5" i="38"/>
  <c r="K5" i="42"/>
  <c r="K4" i="43"/>
  <c r="K5" i="43"/>
  <c r="O5" i="38"/>
  <c r="G5" i="42"/>
  <c r="H4" i="39"/>
  <c r="H5" i="39"/>
  <c r="K5" i="38"/>
  <c r="C6" i="32"/>
  <c r="C5" i="38"/>
  <c r="C4" i="39"/>
  <c r="Q4" i="39"/>
  <c r="Q5" i="39"/>
  <c r="Q5" i="38"/>
  <c r="C5" i="39"/>
  <c r="D9" i="50"/>
  <c r="H9" i="50"/>
  <c r="L9" i="50"/>
  <c r="P9" i="50"/>
  <c r="T9" i="50"/>
  <c r="E15" i="50"/>
  <c r="J15" i="50"/>
  <c r="P15" i="50"/>
  <c r="V15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J9" i="51"/>
  <c r="V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S4" i="53"/>
  <c r="S5" i="53"/>
  <c r="D9" i="53"/>
  <c r="E18" i="53"/>
  <c r="I18" i="53"/>
  <c r="M18" i="53"/>
  <c r="Q18" i="53"/>
  <c r="U18" i="53"/>
  <c r="G4" i="53"/>
  <c r="G5" i="53"/>
  <c r="E9" i="53"/>
  <c r="I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Q5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D12" i="53"/>
  <c r="H12" i="53"/>
  <c r="L12" i="53"/>
  <c r="P12" i="53"/>
  <c r="T12" i="53"/>
  <c r="E4" i="53"/>
  <c r="E5" i="53"/>
  <c r="U4" i="53"/>
  <c r="U5" i="53"/>
  <c r="E12" i="53"/>
  <c r="I12" i="53"/>
  <c r="M12" i="53"/>
  <c r="Q12" i="53"/>
  <c r="U12" i="53"/>
  <c r="J9" i="53"/>
  <c r="R9" i="53"/>
  <c r="O9" i="53"/>
  <c r="D4" i="53"/>
  <c r="D5" i="53"/>
  <c r="H4" i="53"/>
  <c r="L4" i="53"/>
  <c r="L5" i="53"/>
  <c r="P4" i="53"/>
  <c r="T4" i="53"/>
  <c r="T5" i="53"/>
  <c r="O18" i="54"/>
  <c r="O8" i="54"/>
  <c r="S8" i="54"/>
  <c r="N18" i="54"/>
  <c r="V18" i="54"/>
  <c r="G18" i="54"/>
  <c r="L18" i="54"/>
  <c r="I8" i="54"/>
  <c r="I9" i="54"/>
  <c r="C8" i="54"/>
  <c r="C9" i="54"/>
  <c r="T8" i="54"/>
  <c r="B9" i="54"/>
  <c r="D15" i="54"/>
  <c r="I15" i="54"/>
  <c r="L15" i="54"/>
  <c r="Q15" i="54"/>
  <c r="T15" i="54"/>
  <c r="G15" i="54"/>
  <c r="J15" i="54"/>
  <c r="O15" i="54"/>
  <c r="R15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/>
  <c r="G8" i="54"/>
  <c r="L8" i="54"/>
  <c r="L9" i="54"/>
  <c r="N8" i="54"/>
  <c r="K12" i="54"/>
  <c r="R12" i="54"/>
  <c r="U12" i="54"/>
  <c r="F12" i="54"/>
  <c r="O12" i="54"/>
  <c r="C12" i="54"/>
  <c r="J12" i="54"/>
  <c r="S12" i="54"/>
  <c r="O9" i="54"/>
  <c r="H9" i="54"/>
  <c r="P9" i="54"/>
  <c r="U9" i="54"/>
  <c r="E12" i="54"/>
  <c r="H12" i="54"/>
  <c r="M12" i="54"/>
  <c r="P12" i="54"/>
  <c r="V12" i="54"/>
  <c r="J9" i="54"/>
  <c r="E9" i="54"/>
  <c r="N9" i="54"/>
  <c r="V9" i="54"/>
  <c r="R9" i="54"/>
  <c r="S9" i="54"/>
  <c r="G9" i="54"/>
  <c r="F9" i="54"/>
  <c r="K9" i="54"/>
  <c r="M9" i="54"/>
  <c r="T9" i="54"/>
  <c r="D12" i="54"/>
  <c r="I12" i="54"/>
  <c r="Q12" i="54"/>
  <c r="T12" i="54"/>
  <c r="K4" i="54"/>
  <c r="K5" i="54"/>
  <c r="E4" i="54"/>
  <c r="E5" i="54"/>
  <c r="G9" i="55"/>
  <c r="O9" i="55"/>
  <c r="F9" i="55"/>
  <c r="J9" i="55"/>
  <c r="N9" i="55"/>
  <c r="R9" i="55"/>
  <c r="V9" i="55"/>
  <c r="I9" i="55"/>
  <c r="Q9" i="55"/>
  <c r="C9" i="55"/>
  <c r="K9" i="55"/>
  <c r="S9" i="55"/>
  <c r="D9" i="55"/>
  <c r="H9" i="55"/>
  <c r="L9" i="55"/>
  <c r="P9" i="55"/>
  <c r="T9" i="55"/>
  <c r="E9" i="55"/>
  <c r="M9" i="55"/>
  <c r="U9" i="55"/>
  <c r="F9" i="56"/>
  <c r="N9" i="56"/>
  <c r="R9" i="56"/>
  <c r="D9" i="56"/>
  <c r="L9" i="56"/>
  <c r="T9" i="56"/>
  <c r="J9" i="56"/>
  <c r="V9" i="56"/>
  <c r="H9" i="56"/>
  <c r="C9" i="56"/>
  <c r="G9" i="56"/>
  <c r="K9" i="56"/>
  <c r="O9" i="56"/>
  <c r="S9" i="56"/>
  <c r="P9" i="56"/>
  <c r="E9" i="56"/>
  <c r="I9" i="56"/>
  <c r="M9" i="56"/>
  <c r="Q9" i="56"/>
  <c r="U9" i="56"/>
  <c r="C4" i="57"/>
  <c r="C5" i="57"/>
  <c r="O8" i="57"/>
  <c r="G4" i="57"/>
  <c r="G5" i="57"/>
  <c r="I4" i="57"/>
  <c r="I5" i="57"/>
  <c r="Q4" i="57"/>
  <c r="Q5" i="57"/>
  <c r="U4" i="57"/>
  <c r="U5" i="57"/>
  <c r="D4" i="57"/>
  <c r="D5" i="57"/>
  <c r="T4" i="57"/>
  <c r="T5" i="57"/>
  <c r="F6" i="11"/>
  <c r="L6" i="11"/>
  <c r="C6" i="11"/>
  <c r="B6" i="11"/>
  <c r="U6" i="11"/>
  <c r="T6" i="11"/>
  <c r="I6" i="11"/>
  <c r="Q6" i="11"/>
  <c r="K6" i="11"/>
  <c r="N6" i="11"/>
  <c r="B5" i="29"/>
  <c r="H4" i="55"/>
  <c r="H5" i="55"/>
  <c r="H4" i="54"/>
  <c r="H5" i="54"/>
  <c r="H4" i="56"/>
  <c r="H5" i="56"/>
  <c r="H5" i="53"/>
  <c r="F6" i="29"/>
  <c r="E9" i="36"/>
  <c r="P4" i="54"/>
  <c r="P5" i="54"/>
  <c r="P4" i="55"/>
  <c r="P5" i="55"/>
  <c r="P4" i="56"/>
  <c r="P5" i="56"/>
  <c r="P5" i="53"/>
  <c r="R5" i="38"/>
  <c r="R4" i="39"/>
  <c r="R5" i="39"/>
  <c r="N5" i="38"/>
  <c r="N4" i="39"/>
  <c r="N5" i="39"/>
  <c r="I4" i="54"/>
  <c r="I5" i="54"/>
  <c r="I4" i="56"/>
  <c r="I5" i="56"/>
  <c r="I4" i="55"/>
  <c r="I5" i="55"/>
  <c r="I5" i="53"/>
  <c r="E5" i="38"/>
  <c r="S6" i="29"/>
  <c r="I9" i="34"/>
  <c r="I9" i="36"/>
  <c r="R9" i="35"/>
  <c r="P9" i="35"/>
  <c r="H9" i="35"/>
  <c r="U9" i="35"/>
  <c r="J9" i="35"/>
  <c r="M9" i="35"/>
  <c r="S9" i="35"/>
  <c r="T9" i="35"/>
  <c r="T5" i="20"/>
  <c r="T4" i="21"/>
  <c r="P6" i="11"/>
  <c r="J6" i="11"/>
  <c r="S12" i="8"/>
  <c r="K12" i="8"/>
  <c r="C12" i="8"/>
  <c r="P9" i="8"/>
  <c r="L9" i="8"/>
  <c r="H9" i="8"/>
  <c r="D9" i="8"/>
  <c r="Q6" i="8"/>
  <c r="K9" i="30"/>
  <c r="U8" i="30"/>
  <c r="U4" i="30"/>
  <c r="U5" i="30"/>
  <c r="C12" i="34"/>
  <c r="U12" i="34"/>
  <c r="R12" i="34"/>
  <c r="K12" i="34"/>
  <c r="H12" i="34"/>
  <c r="M12" i="34"/>
  <c r="J12" i="34"/>
  <c r="B12" i="34"/>
  <c r="O12" i="34"/>
  <c r="L12" i="34"/>
  <c r="Q12" i="34"/>
  <c r="N12" i="34"/>
  <c r="P12" i="34"/>
  <c r="G12" i="34"/>
  <c r="T12" i="34"/>
  <c r="E12" i="34"/>
  <c r="L9" i="35"/>
  <c r="M15" i="35"/>
  <c r="P15" i="35"/>
  <c r="S15" i="35"/>
  <c r="C15" i="35"/>
  <c r="J15" i="35"/>
  <c r="I15" i="35"/>
  <c r="L15" i="35"/>
  <c r="O15" i="35"/>
  <c r="V15" i="35"/>
  <c r="F15" i="35"/>
  <c r="Q15" i="35"/>
  <c r="D15" i="35"/>
  <c r="N15" i="35"/>
  <c r="E15" i="35"/>
  <c r="K15" i="35"/>
  <c r="B15" i="35"/>
  <c r="F8" i="36"/>
  <c r="F9" i="36"/>
  <c r="F4" i="36"/>
  <c r="B7" i="36"/>
  <c r="B8" i="36"/>
  <c r="C4" i="51"/>
  <c r="E4" i="55"/>
  <c r="E5" i="55"/>
  <c r="E4" i="56"/>
  <c r="E5" i="56"/>
  <c r="Q4" i="56"/>
  <c r="Q5" i="56"/>
  <c r="Q4" i="55"/>
  <c r="Q5" i="55"/>
  <c r="Q4" i="54"/>
  <c r="Q5" i="54"/>
  <c r="K5" i="37"/>
  <c r="P6" i="8"/>
  <c r="D9" i="31"/>
  <c r="M9" i="31"/>
  <c r="G9" i="22"/>
  <c r="Q4" i="42"/>
  <c r="I4" i="42"/>
  <c r="K9" i="22"/>
  <c r="B9" i="22"/>
  <c r="H4" i="26"/>
  <c r="L6" i="8"/>
  <c r="Q9" i="35"/>
  <c r="G9" i="35"/>
  <c r="T12" i="12"/>
  <c r="T15" i="8"/>
  <c r="D12" i="12"/>
  <c r="Q9" i="22"/>
  <c r="M9" i="25"/>
  <c r="D4" i="45"/>
  <c r="D5" i="45"/>
  <c r="K6" i="44"/>
  <c r="I15" i="8"/>
  <c r="P12" i="8"/>
  <c r="E4" i="42"/>
  <c r="E5" i="41"/>
  <c r="J9" i="25"/>
  <c r="V5" i="38"/>
  <c r="V4" i="39"/>
  <c r="V5" i="39"/>
  <c r="L5" i="41"/>
  <c r="L4" i="42"/>
  <c r="R5" i="42"/>
  <c r="R4" i="43"/>
  <c r="R5" i="43"/>
  <c r="E5" i="21"/>
  <c r="E4" i="22"/>
  <c r="E5" i="22"/>
  <c r="D6" i="11"/>
  <c r="G4" i="38"/>
  <c r="G5" i="37"/>
  <c r="H15" i="35"/>
  <c r="S12" i="34"/>
  <c r="K18" i="30"/>
  <c r="R5" i="21"/>
  <c r="R4" i="22"/>
  <c r="R5" i="22"/>
  <c r="R9" i="25"/>
  <c r="T4" i="26"/>
  <c r="T5" i="25"/>
  <c r="U12" i="12"/>
  <c r="R6" i="11"/>
  <c r="O6" i="11"/>
  <c r="F9" i="7"/>
  <c r="I9" i="7"/>
  <c r="F15" i="7"/>
  <c r="Q9" i="7"/>
  <c r="J15" i="7"/>
  <c r="G15" i="7"/>
  <c r="P9" i="7"/>
  <c r="U12" i="7"/>
  <c r="H12" i="7"/>
  <c r="R15" i="7"/>
  <c r="D12" i="7"/>
  <c r="O12" i="7"/>
  <c r="M12" i="7"/>
  <c r="K15" i="7"/>
  <c r="Q12" i="7"/>
  <c r="O9" i="7"/>
  <c r="S12" i="7"/>
  <c r="L12" i="7"/>
  <c r="N15" i="7"/>
  <c r="B15" i="7"/>
  <c r="C15" i="7"/>
  <c r="E12" i="7"/>
  <c r="C9" i="7"/>
  <c r="O15" i="7"/>
  <c r="G9" i="7"/>
  <c r="P12" i="7"/>
  <c r="C12" i="7"/>
  <c r="K12" i="7"/>
  <c r="K9" i="7"/>
  <c r="H9" i="7"/>
  <c r="R9" i="7"/>
  <c r="I12" i="7"/>
  <c r="U9" i="7"/>
  <c r="R12" i="7"/>
  <c r="N12" i="7"/>
  <c r="J12" i="7"/>
  <c r="F12" i="7"/>
  <c r="H6" i="7"/>
  <c r="R9" i="22"/>
  <c r="H9" i="22"/>
  <c r="B9" i="29"/>
  <c r="L9" i="29"/>
  <c r="P9" i="29"/>
  <c r="M9" i="29"/>
  <c r="T9" i="29"/>
  <c r="J9" i="29"/>
  <c r="E9" i="29"/>
  <c r="G9" i="29"/>
  <c r="K9" i="29"/>
  <c r="N9" i="29"/>
  <c r="Q9" i="29"/>
  <c r="J8" i="33"/>
  <c r="J4" i="34"/>
  <c r="J5" i="34"/>
  <c r="B7" i="33"/>
  <c r="U8" i="33"/>
  <c r="U4" i="35"/>
  <c r="U5" i="35"/>
  <c r="D8" i="34"/>
  <c r="D9" i="34"/>
  <c r="B7" i="34"/>
  <c r="B8" i="34"/>
  <c r="D4" i="34"/>
  <c r="D5" i="34"/>
  <c r="G9" i="34"/>
  <c r="L9" i="34"/>
  <c r="R8" i="34"/>
  <c r="R9" i="34"/>
  <c r="R4" i="34"/>
  <c r="R5" i="34"/>
  <c r="C15" i="34"/>
  <c r="O15" i="34"/>
  <c r="E15" i="34"/>
  <c r="M15" i="34"/>
  <c r="N15" i="34"/>
  <c r="P15" i="34"/>
  <c r="D15" i="34"/>
  <c r="Q15" i="34"/>
  <c r="V15" i="34"/>
  <c r="R15" i="34"/>
  <c r="I15" i="34"/>
  <c r="F15" i="34"/>
  <c r="B15" i="34"/>
  <c r="U4" i="54"/>
  <c r="U5" i="54"/>
  <c r="T4" i="56"/>
  <c r="T5" i="56"/>
  <c r="T4" i="54"/>
  <c r="T5" i="54"/>
  <c r="T4" i="55"/>
  <c r="T5" i="55"/>
  <c r="L4" i="55"/>
  <c r="L5" i="55"/>
  <c r="L4" i="56"/>
  <c r="L5" i="56"/>
  <c r="L4" i="54"/>
  <c r="L5" i="54"/>
  <c r="D4" i="55"/>
  <c r="D5" i="55"/>
  <c r="D4" i="56"/>
  <c r="D5" i="56"/>
  <c r="D4" i="54"/>
  <c r="D5" i="54"/>
  <c r="O4" i="56"/>
  <c r="O5" i="56"/>
  <c r="O4" i="55"/>
  <c r="O5" i="55"/>
  <c r="O4" i="54"/>
  <c r="O5" i="54"/>
  <c r="G4" i="56"/>
  <c r="G5" i="56"/>
  <c r="G4" i="55"/>
  <c r="G5" i="55"/>
  <c r="G4" i="54"/>
  <c r="G5" i="54"/>
  <c r="S4" i="55"/>
  <c r="S5" i="55"/>
  <c r="S4" i="54"/>
  <c r="S5" i="54"/>
  <c r="S4" i="56"/>
  <c r="S5" i="56"/>
  <c r="D4" i="38"/>
  <c r="M5" i="21"/>
  <c r="U4" i="43"/>
  <c r="U5" i="43"/>
  <c r="L4" i="38"/>
  <c r="L4" i="22"/>
  <c r="L5" i="22"/>
  <c r="J9" i="31"/>
  <c r="O9" i="31"/>
  <c r="I6" i="8"/>
  <c r="N5" i="36"/>
  <c r="F9" i="35"/>
  <c r="V4" i="41"/>
  <c r="M4" i="42"/>
  <c r="K9" i="35"/>
  <c r="E9" i="35"/>
  <c r="V9" i="39"/>
  <c r="U5" i="37"/>
  <c r="U4" i="38"/>
  <c r="D15" i="8"/>
  <c r="H12" i="8"/>
  <c r="N5" i="20"/>
  <c r="N4" i="21"/>
  <c r="L9" i="25"/>
  <c r="K15" i="34"/>
  <c r="C9" i="22"/>
  <c r="I15" i="7"/>
  <c r="E9" i="31"/>
  <c r="R4" i="26"/>
  <c r="R5" i="25"/>
  <c r="E9" i="7"/>
  <c r="F9" i="25"/>
  <c r="L9" i="7"/>
  <c r="B15" i="8"/>
  <c r="M9" i="8"/>
  <c r="J4" i="50"/>
  <c r="J5" i="50"/>
  <c r="J5" i="49"/>
  <c r="K5" i="49"/>
  <c r="F9" i="29"/>
  <c r="B6" i="18"/>
  <c r="C6" i="18"/>
  <c r="F6" i="18"/>
  <c r="N6" i="18"/>
  <c r="I6" i="18"/>
  <c r="R6" i="18"/>
  <c r="T15" i="35"/>
  <c r="S15" i="34"/>
  <c r="F12" i="34"/>
  <c r="J5" i="25"/>
  <c r="J4" i="26"/>
  <c r="H18" i="22"/>
  <c r="B18" i="22"/>
  <c r="S18" i="22"/>
  <c r="D18" i="22"/>
  <c r="K18" i="22"/>
  <c r="R18" i="22"/>
  <c r="L18" i="22"/>
  <c r="G18" i="22"/>
  <c r="N18" i="22"/>
  <c r="Q4" i="21"/>
  <c r="F12" i="22"/>
  <c r="R12" i="22"/>
  <c r="G12" i="22"/>
  <c r="N12" i="22"/>
  <c r="J12" i="22"/>
  <c r="P12" i="22"/>
  <c r="T12" i="22"/>
  <c r="B12" i="22"/>
  <c r="H12" i="22"/>
  <c r="S12" i="22"/>
  <c r="K6" i="13"/>
  <c r="H6" i="13"/>
  <c r="E5" i="13"/>
  <c r="B4" i="13"/>
  <c r="B5" i="13"/>
  <c r="M15" i="7"/>
  <c r="E15" i="7"/>
  <c r="G6" i="18"/>
  <c r="D6" i="18"/>
  <c r="I4" i="20"/>
  <c r="I5" i="19"/>
  <c r="F4" i="20"/>
  <c r="F5" i="19"/>
  <c r="B4" i="19"/>
  <c r="K5" i="20"/>
  <c r="K4" i="21"/>
  <c r="C5" i="25"/>
  <c r="C4" i="26"/>
  <c r="I8" i="26"/>
  <c r="I9" i="26"/>
  <c r="I4" i="26"/>
  <c r="S8" i="26"/>
  <c r="S9" i="26"/>
  <c r="S4" i="26"/>
  <c r="L12" i="26"/>
  <c r="D12" i="26"/>
  <c r="T12" i="26"/>
  <c r="B12" i="26"/>
  <c r="M12" i="26"/>
  <c r="J12" i="26"/>
  <c r="K12" i="26"/>
  <c r="C12" i="26"/>
  <c r="S12" i="26"/>
  <c r="F12" i="26"/>
  <c r="H12" i="26"/>
  <c r="B9" i="28"/>
  <c r="U9" i="28"/>
  <c r="P9" i="28"/>
  <c r="G9" i="28"/>
  <c r="I9" i="28"/>
  <c r="N9" i="28"/>
  <c r="O9" i="28"/>
  <c r="M9" i="28"/>
  <c r="R9" i="28"/>
  <c r="D9" i="29"/>
  <c r="H9" i="29"/>
  <c r="O9" i="29"/>
  <c r="R9" i="29"/>
  <c r="B12" i="29"/>
  <c r="N12" i="29"/>
  <c r="P12" i="29"/>
  <c r="R12" i="29"/>
  <c r="L12" i="29"/>
  <c r="S12" i="29"/>
  <c r="K12" i="29"/>
  <c r="T12" i="29"/>
  <c r="C12" i="29"/>
  <c r="F12" i="29"/>
  <c r="H12" i="29"/>
  <c r="L9" i="46"/>
  <c r="N9" i="46"/>
  <c r="G9" i="46"/>
  <c r="B9" i="46"/>
  <c r="T9" i="46"/>
  <c r="Q9" i="46"/>
  <c r="K9" i="46"/>
  <c r="C9" i="46"/>
  <c r="E9" i="46"/>
  <c r="H4" i="52"/>
  <c r="H5" i="52"/>
  <c r="H4" i="51"/>
  <c r="H5" i="51"/>
  <c r="H8" i="49"/>
  <c r="H9" i="49"/>
  <c r="H4" i="49"/>
  <c r="S9" i="36"/>
  <c r="T9" i="39"/>
  <c r="K9" i="31"/>
  <c r="L9" i="31"/>
  <c r="Q9" i="31"/>
  <c r="N9" i="31"/>
  <c r="R9" i="31"/>
  <c r="B9" i="31"/>
  <c r="F9" i="31"/>
  <c r="P9" i="31"/>
  <c r="P9" i="22"/>
  <c r="O9" i="22"/>
  <c r="T9" i="22"/>
  <c r="F9" i="22"/>
  <c r="M9" i="22"/>
  <c r="S9" i="22"/>
  <c r="E5" i="44"/>
  <c r="E6" i="44"/>
  <c r="E4" i="45"/>
  <c r="E5" i="45"/>
  <c r="G4" i="45"/>
  <c r="G5" i="45"/>
  <c r="G5" i="44"/>
  <c r="B9" i="25"/>
  <c r="D9" i="25"/>
  <c r="E9" i="25"/>
  <c r="N9" i="25"/>
  <c r="I9" i="25"/>
  <c r="P9" i="25"/>
  <c r="G9" i="25"/>
  <c r="S9" i="25"/>
  <c r="K9" i="25"/>
  <c r="C9" i="25"/>
  <c r="Q9" i="25"/>
  <c r="H9" i="25"/>
  <c r="O9" i="25"/>
  <c r="S6" i="11"/>
  <c r="M6" i="11"/>
  <c r="B15" i="12"/>
  <c r="C15" i="12"/>
  <c r="F15" i="12"/>
  <c r="U15" i="12"/>
  <c r="I15" i="12"/>
  <c r="Q15" i="12"/>
  <c r="M15" i="12"/>
  <c r="R15" i="12"/>
  <c r="E15" i="12"/>
  <c r="J15" i="12"/>
  <c r="S15" i="12"/>
  <c r="D15" i="12"/>
  <c r="C12" i="12"/>
  <c r="F12" i="12"/>
  <c r="I12" i="12"/>
  <c r="L12" i="12"/>
  <c r="O12" i="12"/>
  <c r="R12" i="12"/>
  <c r="H12" i="12"/>
  <c r="Q12" i="12"/>
  <c r="M12" i="12"/>
  <c r="B12" i="12"/>
  <c r="E12" i="12"/>
  <c r="P12" i="12"/>
  <c r="D6" i="12"/>
  <c r="D12" i="8"/>
  <c r="S9" i="8"/>
  <c r="I12" i="8"/>
  <c r="R9" i="8"/>
  <c r="T12" i="8"/>
  <c r="E9" i="8"/>
  <c r="F15" i="8"/>
  <c r="E12" i="8"/>
  <c r="N15" i="8"/>
  <c r="K9" i="8"/>
  <c r="Q9" i="8"/>
  <c r="L15" i="8"/>
  <c r="M12" i="8"/>
  <c r="J9" i="8"/>
  <c r="G15" i="8"/>
  <c r="O9" i="8"/>
  <c r="Q12" i="8"/>
  <c r="O15" i="8"/>
  <c r="U9" i="8"/>
  <c r="L12" i="8"/>
  <c r="U12" i="8"/>
  <c r="I9" i="8"/>
  <c r="C9" i="8"/>
  <c r="J15" i="8"/>
  <c r="Q15" i="8"/>
  <c r="N9" i="8"/>
  <c r="K15" i="8"/>
  <c r="N12" i="8"/>
  <c r="O12" i="8"/>
  <c r="T9" i="8"/>
  <c r="E6" i="8"/>
  <c r="S6" i="8"/>
  <c r="B6" i="8"/>
  <c r="N6" i="8"/>
  <c r="O6" i="8"/>
  <c r="D6" i="8"/>
  <c r="N8" i="30"/>
  <c r="N9" i="30"/>
  <c r="B7" i="30"/>
  <c r="B8" i="30"/>
  <c r="O9" i="30"/>
  <c r="B18" i="30"/>
  <c r="O18" i="30"/>
  <c r="P18" i="30"/>
  <c r="E18" i="30"/>
  <c r="U18" i="30"/>
  <c r="F18" i="30"/>
  <c r="C18" i="30"/>
  <c r="S18" i="30"/>
  <c r="D18" i="30"/>
  <c r="T18" i="30"/>
  <c r="I18" i="30"/>
  <c r="R18" i="30"/>
  <c r="N18" i="30"/>
  <c r="G18" i="30"/>
  <c r="H18" i="30"/>
  <c r="M18" i="30"/>
  <c r="U4" i="55"/>
  <c r="U5" i="55"/>
  <c r="U4" i="56"/>
  <c r="U5" i="56"/>
  <c r="S9" i="31"/>
  <c r="I9" i="22"/>
  <c r="U9" i="22"/>
  <c r="L5" i="36"/>
  <c r="H4" i="43"/>
  <c r="H5" i="43"/>
  <c r="C9" i="35"/>
  <c r="C6" i="8"/>
  <c r="K6" i="8"/>
  <c r="N9" i="35"/>
  <c r="O9" i="35"/>
  <c r="B9" i="35"/>
  <c r="Q4" i="45"/>
  <c r="Q5" i="45"/>
  <c r="U4" i="34"/>
  <c r="U5" i="34"/>
  <c r="J4" i="35"/>
  <c r="J5" i="35"/>
  <c r="J4" i="38"/>
  <c r="F4" i="30"/>
  <c r="F5" i="30"/>
  <c r="N9" i="7"/>
  <c r="S15" i="8"/>
  <c r="P9" i="39"/>
  <c r="L15" i="34"/>
  <c r="N9" i="22"/>
  <c r="U15" i="7"/>
  <c r="T9" i="31"/>
  <c r="G9" i="31"/>
  <c r="Q15" i="7"/>
  <c r="P15" i="12"/>
  <c r="B4" i="44"/>
  <c r="B5" i="44"/>
  <c r="O6" i="44"/>
  <c r="G9" i="8"/>
  <c r="P15" i="7"/>
  <c r="U15" i="8"/>
  <c r="G15" i="12"/>
  <c r="T9" i="7"/>
  <c r="R6" i="29"/>
  <c r="S5" i="44"/>
  <c r="S6" i="44"/>
  <c r="S4" i="45"/>
  <c r="S5" i="45"/>
  <c r="R6" i="44"/>
  <c r="H6" i="44"/>
  <c r="L6" i="44"/>
  <c r="K15" i="12"/>
  <c r="R15" i="35"/>
  <c r="U15" i="35"/>
  <c r="J15" i="34"/>
  <c r="V12" i="34"/>
  <c r="P8" i="32"/>
  <c r="B7" i="32"/>
  <c r="B8" i="32"/>
  <c r="L18" i="30"/>
  <c r="F18" i="20"/>
  <c r="U18" i="20"/>
  <c r="J18" i="20"/>
  <c r="H18" i="20"/>
  <c r="M18" i="20"/>
  <c r="K18" i="20"/>
  <c r="N18" i="20"/>
  <c r="T18" i="20"/>
  <c r="R18" i="20"/>
  <c r="O18" i="20"/>
  <c r="D18" i="20"/>
  <c r="P18" i="20"/>
  <c r="I18" i="20"/>
  <c r="H18" i="21"/>
  <c r="D18" i="21"/>
  <c r="O18" i="21"/>
  <c r="L18" i="21"/>
  <c r="R18" i="21"/>
  <c r="B18" i="21"/>
  <c r="P18" i="21"/>
  <c r="K18" i="21"/>
  <c r="M18" i="21"/>
  <c r="U18" i="21"/>
  <c r="J18" i="21"/>
  <c r="Q18" i="21"/>
  <c r="G18" i="21"/>
  <c r="E18" i="21"/>
  <c r="C18" i="21"/>
  <c r="K8" i="17"/>
  <c r="H5" i="17"/>
  <c r="B4" i="17"/>
  <c r="B5" i="17" s="1"/>
  <c r="B4" i="12"/>
  <c r="B5" i="12"/>
  <c r="E5" i="12"/>
  <c r="E6" i="12"/>
  <c r="N6" i="13"/>
  <c r="Q5" i="7"/>
  <c r="B4" i="7"/>
  <c r="B5" i="7"/>
  <c r="G6" i="7"/>
  <c r="U5" i="8"/>
  <c r="U6" i="8"/>
  <c r="R6" i="8"/>
  <c r="H6" i="8"/>
  <c r="M6" i="18"/>
  <c r="G8" i="37"/>
  <c r="B7" i="37"/>
  <c r="B8" i="37"/>
  <c r="O9" i="37"/>
  <c r="K9" i="37"/>
  <c r="V9" i="35"/>
  <c r="D15" i="22"/>
  <c r="L15" i="22"/>
  <c r="J15" i="22"/>
  <c r="E15" i="22"/>
  <c r="S15" i="22"/>
  <c r="H15" i="22"/>
  <c r="G15" i="22"/>
  <c r="B15" i="22"/>
  <c r="H4" i="22"/>
  <c r="H5" i="22"/>
  <c r="H5" i="21"/>
  <c r="B15" i="11"/>
  <c r="O15" i="11"/>
  <c r="R15" i="11"/>
  <c r="I15" i="11"/>
  <c r="K15" i="11"/>
  <c r="M15" i="11"/>
  <c r="H6" i="11"/>
  <c r="E6" i="11"/>
  <c r="T15" i="12"/>
  <c r="L15" i="12"/>
  <c r="H15" i="12"/>
  <c r="Q6" i="12"/>
  <c r="K6" i="12"/>
  <c r="S6" i="13"/>
  <c r="D6" i="13"/>
  <c r="T15" i="7"/>
  <c r="D15" i="7"/>
  <c r="M9" i="7"/>
  <c r="M15" i="8"/>
  <c r="R12" i="8"/>
  <c r="J12" i="8"/>
  <c r="F12" i="8"/>
  <c r="T6" i="9"/>
  <c r="C5" i="9"/>
  <c r="C6" i="9"/>
  <c r="B4" i="9"/>
  <c r="B5" i="9"/>
  <c r="O6" i="18"/>
  <c r="S4" i="20"/>
  <c r="S5" i="19"/>
  <c r="Q18" i="20"/>
  <c r="J15" i="23"/>
  <c r="I9" i="23"/>
  <c r="P15" i="23"/>
  <c r="O9" i="23"/>
  <c r="U9" i="23"/>
  <c r="L12" i="23"/>
  <c r="G9" i="23"/>
  <c r="S9" i="23"/>
  <c r="N15" i="23"/>
  <c r="O15" i="23"/>
  <c r="J9" i="23"/>
  <c r="C9" i="23"/>
  <c r="R9" i="23"/>
  <c r="Q9" i="23"/>
  <c r="F12" i="23"/>
  <c r="T9" i="23"/>
  <c r="L9" i="23"/>
  <c r="D9" i="23"/>
  <c r="J5" i="23"/>
  <c r="B4" i="23"/>
  <c r="K5" i="32"/>
  <c r="K6" i="32"/>
  <c r="K4" i="33"/>
  <c r="K5" i="33"/>
  <c r="Q5" i="32"/>
  <c r="Q6" i="32"/>
  <c r="Q4" i="34"/>
  <c r="Q5" i="34"/>
  <c r="Q4" i="33"/>
  <c r="Q5" i="33"/>
  <c r="L18" i="32"/>
  <c r="K18" i="32"/>
  <c r="O18" i="32"/>
  <c r="G18" i="32"/>
  <c r="D8" i="40"/>
  <c r="D9" i="40"/>
  <c r="D4" i="40"/>
  <c r="N9" i="40"/>
  <c r="J9" i="40"/>
  <c r="E9" i="40"/>
  <c r="H9" i="40"/>
  <c r="R12" i="26"/>
  <c r="N4" i="41"/>
  <c r="N5" i="40"/>
  <c r="U5" i="26"/>
  <c r="U4" i="28"/>
  <c r="U5" i="28"/>
  <c r="N15" i="11"/>
  <c r="J15" i="11"/>
  <c r="G15" i="11"/>
  <c r="D15" i="11"/>
  <c r="J12" i="11"/>
  <c r="M12" i="11"/>
  <c r="L12" i="11"/>
  <c r="N12" i="11"/>
  <c r="E12" i="11"/>
  <c r="D12" i="11"/>
  <c r="H12" i="11"/>
  <c r="P12" i="11"/>
  <c r="G6" i="11"/>
  <c r="K12" i="12"/>
  <c r="S6" i="12"/>
  <c r="P15" i="13"/>
  <c r="R15" i="13"/>
  <c r="U15" i="13"/>
  <c r="C6" i="13"/>
  <c r="B15" i="9"/>
  <c r="F9" i="9"/>
  <c r="O9" i="9"/>
  <c r="T9" i="9"/>
  <c r="E15" i="9"/>
  <c r="H15" i="9"/>
  <c r="K15" i="9"/>
  <c r="N15" i="9"/>
  <c r="Q15" i="9"/>
  <c r="J9" i="9"/>
  <c r="T15" i="9"/>
  <c r="R9" i="9"/>
  <c r="P9" i="9"/>
  <c r="E9" i="9"/>
  <c r="N12" i="9"/>
  <c r="H12" i="9"/>
  <c r="O15" i="9"/>
  <c r="F12" i="9"/>
  <c r="P6" i="9"/>
  <c r="Q6" i="18"/>
  <c r="K6" i="18"/>
  <c r="T15" i="19"/>
  <c r="C12" i="19"/>
  <c r="L9" i="19"/>
  <c r="C15" i="19"/>
  <c r="K9" i="19"/>
  <c r="U12" i="19"/>
  <c r="R12" i="19"/>
  <c r="N15" i="19"/>
  <c r="U9" i="19"/>
  <c r="E9" i="19"/>
  <c r="Q12" i="19"/>
  <c r="N9" i="19"/>
  <c r="P15" i="19"/>
  <c r="Q9" i="19"/>
  <c r="R9" i="19"/>
  <c r="R15" i="19"/>
  <c r="D9" i="19"/>
  <c r="O15" i="19"/>
  <c r="J9" i="19"/>
  <c r="S12" i="19"/>
  <c r="P9" i="19"/>
  <c r="U5" i="19"/>
  <c r="U4" i="20"/>
  <c r="C14" i="20"/>
  <c r="B13" i="20"/>
  <c r="C7" i="20"/>
  <c r="N15" i="30"/>
  <c r="K15" i="30"/>
  <c r="P15" i="30"/>
  <c r="S9" i="32"/>
  <c r="E8" i="39"/>
  <c r="E9" i="39"/>
  <c r="B7" i="39"/>
  <c r="B8" i="39"/>
  <c r="H9" i="39"/>
  <c r="I9" i="40"/>
  <c r="F4" i="40"/>
  <c r="F8" i="40"/>
  <c r="F9" i="40"/>
  <c r="L9" i="40"/>
  <c r="S4" i="41"/>
  <c r="B9" i="43"/>
  <c r="L9" i="43"/>
  <c r="R9" i="43"/>
  <c r="P9" i="43"/>
  <c r="V9" i="43"/>
  <c r="U9" i="43"/>
  <c r="B9" i="44"/>
  <c r="H9" i="44"/>
  <c r="K9" i="44"/>
  <c r="M9" i="44"/>
  <c r="O9" i="44"/>
  <c r="Q9" i="44"/>
  <c r="J9" i="44"/>
  <c r="P9" i="44"/>
  <c r="F9" i="44"/>
  <c r="V9" i="44"/>
  <c r="J4" i="52"/>
  <c r="J5" i="52"/>
  <c r="J4" i="51"/>
  <c r="J5" i="51"/>
  <c r="J8" i="49"/>
  <c r="J9" i="49"/>
  <c r="Q5" i="49"/>
  <c r="I5" i="49"/>
  <c r="R5" i="49"/>
  <c r="S5" i="49"/>
  <c r="O5" i="49"/>
  <c r="G5" i="49"/>
  <c r="B8" i="11"/>
  <c r="B9" i="11"/>
  <c r="P9" i="11"/>
  <c r="L9" i="11"/>
  <c r="M9" i="11"/>
  <c r="J15" i="13"/>
  <c r="P15" i="9"/>
  <c r="U9" i="18"/>
  <c r="T9" i="19"/>
  <c r="D5" i="19"/>
  <c r="M15" i="22"/>
  <c r="I15" i="22"/>
  <c r="F9" i="28"/>
  <c r="K9" i="28"/>
  <c r="J5" i="29"/>
  <c r="J6" i="29"/>
  <c r="J4" i="30"/>
  <c r="J5" i="30"/>
  <c r="Q5" i="29"/>
  <c r="Q6" i="29"/>
  <c r="Q4" i="30"/>
  <c r="Q5" i="30"/>
  <c r="N4" i="35"/>
  <c r="N5" i="35"/>
  <c r="I12" i="26"/>
  <c r="F4" i="51"/>
  <c r="F5" i="51"/>
  <c r="F4" i="49"/>
  <c r="N4" i="50"/>
  <c r="N5" i="50"/>
  <c r="N5" i="49"/>
  <c r="S4" i="52"/>
  <c r="S5" i="52"/>
  <c r="S4" i="51"/>
  <c r="S5" i="51"/>
  <c r="S8" i="49"/>
  <c r="S9" i="49"/>
  <c r="G9" i="11"/>
  <c r="D9" i="11"/>
  <c r="J9" i="11"/>
  <c r="T9" i="11"/>
  <c r="F9" i="11"/>
  <c r="I15" i="13"/>
  <c r="B8" i="13"/>
  <c r="B9" i="13"/>
  <c r="H9" i="13"/>
  <c r="R9" i="13"/>
  <c r="D12" i="9"/>
  <c r="M9" i="18"/>
  <c r="O15" i="18"/>
  <c r="E15" i="18"/>
  <c r="U6" i="18"/>
  <c r="G15" i="19"/>
  <c r="P4" i="20"/>
  <c r="P5" i="19"/>
  <c r="R15" i="23"/>
  <c r="G15" i="23"/>
  <c r="L9" i="28"/>
  <c r="T9" i="28"/>
  <c r="C9" i="29"/>
  <c r="U18" i="27"/>
  <c r="Q18" i="27"/>
  <c r="K15" i="31"/>
  <c r="S15" i="31"/>
  <c r="S4" i="40"/>
  <c r="S5" i="40"/>
  <c r="S8" i="40"/>
  <c r="S9" i="40"/>
  <c r="C9" i="40"/>
  <c r="P8" i="45"/>
  <c r="P9" i="45"/>
  <c r="P4" i="45"/>
  <c r="P5" i="45"/>
  <c r="L4" i="50"/>
  <c r="L5" i="50"/>
  <c r="L5" i="49"/>
  <c r="N12" i="50"/>
  <c r="M12" i="50"/>
  <c r="F4" i="52"/>
  <c r="F5" i="52"/>
  <c r="B13" i="21"/>
  <c r="B14" i="21"/>
  <c r="E15" i="21"/>
  <c r="C14" i="21"/>
  <c r="E4" i="25"/>
  <c r="S9" i="29"/>
  <c r="T15" i="27"/>
  <c r="O18" i="27"/>
  <c r="N15" i="33"/>
  <c r="F15" i="33"/>
  <c r="C4" i="41"/>
  <c r="C8" i="41"/>
  <c r="C9" i="41"/>
  <c r="C4" i="45"/>
  <c r="N8" i="45"/>
  <c r="N9" i="45"/>
  <c r="N4" i="45"/>
  <c r="N5" i="45"/>
  <c r="U4" i="52"/>
  <c r="U5" i="52"/>
  <c r="U8" i="49"/>
  <c r="U9" i="49"/>
  <c r="U4" i="51"/>
  <c r="U5" i="51"/>
  <c r="N4" i="51"/>
  <c r="N5" i="51"/>
  <c r="N4" i="52"/>
  <c r="N5" i="52"/>
  <c r="N8" i="51"/>
  <c r="N9" i="51"/>
  <c r="U15" i="22"/>
  <c r="F18" i="26"/>
  <c r="D9" i="28"/>
  <c r="U18" i="28"/>
  <c r="C4" i="52"/>
  <c r="V5" i="49"/>
  <c r="V4" i="50"/>
  <c r="V5" i="50"/>
  <c r="E12" i="50"/>
  <c r="Q18" i="45"/>
  <c r="D4" i="51"/>
  <c r="D5" i="51"/>
  <c r="D4" i="49"/>
  <c r="D18" i="49"/>
  <c r="T18" i="49"/>
  <c r="I8" i="50"/>
  <c r="I9" i="50"/>
  <c r="I4" i="52"/>
  <c r="I5" i="52"/>
  <c r="Q4" i="52"/>
  <c r="Q5" i="52"/>
  <c r="K9" i="53"/>
  <c r="K18" i="53"/>
  <c r="H18" i="53"/>
  <c r="P18" i="54"/>
  <c r="M18" i="54"/>
  <c r="I18" i="54"/>
  <c r="E4" i="51"/>
  <c r="E5" i="51"/>
  <c r="M4" i="51"/>
  <c r="M5" i="51"/>
  <c r="O4" i="52"/>
  <c r="O5" i="52"/>
  <c r="O8" i="49"/>
  <c r="O9" i="49"/>
  <c r="J12" i="50"/>
  <c r="I4" i="51"/>
  <c r="I5" i="51"/>
  <c r="U12" i="52"/>
  <c r="F4" i="53"/>
  <c r="F8" i="53"/>
  <c r="F9" i="53"/>
  <c r="C6" i="48"/>
  <c r="P6" i="48"/>
  <c r="C8" i="49"/>
  <c r="C9" i="49"/>
  <c r="E8" i="49"/>
  <c r="E9" i="49"/>
  <c r="P4" i="51"/>
  <c r="P5" i="51"/>
  <c r="T4" i="51"/>
  <c r="T5" i="51"/>
  <c r="T4" i="49"/>
  <c r="V4" i="52"/>
  <c r="V5" i="52"/>
  <c r="V4" i="51"/>
  <c r="V5" i="51"/>
  <c r="S12" i="49"/>
  <c r="R12" i="50"/>
  <c r="V18" i="50"/>
  <c r="F18" i="50"/>
  <c r="R8" i="51"/>
  <c r="R9" i="51"/>
  <c r="L4" i="52"/>
  <c r="L5" i="52"/>
  <c r="R4" i="56"/>
  <c r="R5" i="56"/>
  <c r="R4" i="55"/>
  <c r="R5" i="55"/>
  <c r="R5" i="53"/>
  <c r="G9" i="53"/>
  <c r="D18" i="53"/>
  <c r="C18" i="54"/>
  <c r="F18" i="54"/>
  <c r="S18" i="54"/>
  <c r="M6" i="48"/>
  <c r="E6" i="48"/>
  <c r="E4" i="52"/>
  <c r="E5" i="52"/>
  <c r="M4" i="52"/>
  <c r="M5" i="52"/>
  <c r="M8" i="49"/>
  <c r="M9" i="49"/>
  <c r="K12" i="49"/>
  <c r="P4" i="52"/>
  <c r="P5" i="52"/>
  <c r="Q18" i="50"/>
  <c r="E12" i="52"/>
  <c r="T4" i="52"/>
  <c r="T5" i="52"/>
  <c r="J4" i="56"/>
  <c r="J5" i="56"/>
  <c r="J5" i="53"/>
  <c r="J4" i="55"/>
  <c r="J5" i="55"/>
  <c r="M4" i="53"/>
  <c r="M8" i="53"/>
  <c r="M9" i="53"/>
  <c r="R4" i="54"/>
  <c r="R5" i="54"/>
  <c r="T18" i="54"/>
  <c r="G4" i="52"/>
  <c r="G5" i="52"/>
  <c r="K4" i="52"/>
  <c r="K5" i="52"/>
  <c r="I15" i="51"/>
  <c r="C4" i="53"/>
  <c r="I15" i="53"/>
  <c r="K18" i="54"/>
  <c r="Q18" i="54"/>
  <c r="N8" i="53"/>
  <c r="N9" i="53"/>
  <c r="N4" i="53"/>
  <c r="V8" i="53"/>
  <c r="V9" i="53"/>
  <c r="V4" i="53"/>
  <c r="P18" i="53"/>
  <c r="D18" i="54"/>
  <c r="U18" i="54"/>
  <c r="C4" i="56"/>
  <c r="C4" i="54"/>
  <c r="C4" i="55"/>
  <c r="B4" i="53"/>
  <c r="B5" i="53"/>
  <c r="P6" i="53"/>
  <c r="C5" i="53"/>
  <c r="C5" i="41"/>
  <c r="C4" i="42"/>
  <c r="C8" i="20"/>
  <c r="C4" i="20"/>
  <c r="N4" i="42"/>
  <c r="N5" i="41"/>
  <c r="B9" i="32"/>
  <c r="D9" i="32"/>
  <c r="N9" i="32"/>
  <c r="J9" i="32"/>
  <c r="I9" i="32"/>
  <c r="H9" i="32"/>
  <c r="R9" i="32"/>
  <c r="Q9" i="32"/>
  <c r="O9" i="32"/>
  <c r="M9" i="32"/>
  <c r="G9" i="32"/>
  <c r="U9" i="32"/>
  <c r="S4" i="28"/>
  <c r="S5" i="28"/>
  <c r="S5" i="26"/>
  <c r="M5" i="42"/>
  <c r="M4" i="43"/>
  <c r="M5" i="43"/>
  <c r="D4" i="39"/>
  <c r="D5" i="38"/>
  <c r="H15" i="21"/>
  <c r="S6" i="49"/>
  <c r="S5" i="41"/>
  <c r="S4" i="42"/>
  <c r="B14" i="20"/>
  <c r="B7" i="20"/>
  <c r="B8" i="20"/>
  <c r="V9" i="32"/>
  <c r="S5" i="20"/>
  <c r="S4" i="21"/>
  <c r="C6" i="7"/>
  <c r="L6" i="7"/>
  <c r="N6" i="7"/>
  <c r="P6" i="7"/>
  <c r="M6" i="7"/>
  <c r="B6" i="7"/>
  <c r="J6" i="7"/>
  <c r="F6" i="7"/>
  <c r="I6" i="7"/>
  <c r="O6" i="7"/>
  <c r="D6" i="7"/>
  <c r="E6" i="7"/>
  <c r="K6" i="7"/>
  <c r="J6" i="12"/>
  <c r="N6" i="12"/>
  <c r="B6" i="12"/>
  <c r="U6" i="12"/>
  <c r="P6" i="12"/>
  <c r="C6" i="12"/>
  <c r="T6" i="12"/>
  <c r="M6" i="12"/>
  <c r="L6" i="12"/>
  <c r="I6" i="12"/>
  <c r="R6" i="12"/>
  <c r="P9" i="32"/>
  <c r="J4" i="39"/>
  <c r="J5" i="39"/>
  <c r="J5" i="38"/>
  <c r="B5" i="19"/>
  <c r="I6" i="19"/>
  <c r="I4" i="21"/>
  <c r="I5" i="20"/>
  <c r="V4" i="42"/>
  <c r="V5" i="41"/>
  <c r="L5" i="38"/>
  <c r="L4" i="39"/>
  <c r="L5" i="39"/>
  <c r="R6" i="34"/>
  <c r="L5" i="42"/>
  <c r="L4" i="43"/>
  <c r="L5" i="43"/>
  <c r="E5" i="42"/>
  <c r="E4" i="43"/>
  <c r="E5" i="43"/>
  <c r="C9" i="32"/>
  <c r="H4" i="28"/>
  <c r="H5" i="28"/>
  <c r="H5" i="26"/>
  <c r="I5" i="42"/>
  <c r="I4" i="43"/>
  <c r="I5" i="43"/>
  <c r="C5" i="51"/>
  <c r="B4" i="51"/>
  <c r="B5" i="51"/>
  <c r="T6" i="7"/>
  <c r="L9" i="32"/>
  <c r="F6" i="44"/>
  <c r="D6" i="44"/>
  <c r="B4" i="30"/>
  <c r="D4" i="50"/>
  <c r="D5" i="49"/>
  <c r="B4" i="49"/>
  <c r="B5" i="49"/>
  <c r="U6" i="51"/>
  <c r="N6" i="49"/>
  <c r="O6" i="49"/>
  <c r="Q6" i="49"/>
  <c r="H5" i="49"/>
  <c r="H6" i="49"/>
  <c r="H4" i="50"/>
  <c r="H5" i="50"/>
  <c r="T4" i="50"/>
  <c r="T5" i="50"/>
  <c r="T5" i="49"/>
  <c r="T6" i="49"/>
  <c r="F4" i="56"/>
  <c r="F5" i="56"/>
  <c r="F4" i="55"/>
  <c r="F5" i="55"/>
  <c r="F5" i="53"/>
  <c r="F4" i="54"/>
  <c r="F5" i="54"/>
  <c r="E6" i="52"/>
  <c r="T6" i="51"/>
  <c r="C5" i="52"/>
  <c r="C6" i="52"/>
  <c r="B4" i="52"/>
  <c r="B5" i="52"/>
  <c r="I6" i="52"/>
  <c r="C5" i="45"/>
  <c r="C6" i="45"/>
  <c r="B4" i="45"/>
  <c r="B5" i="45"/>
  <c r="D6" i="45"/>
  <c r="E4" i="26"/>
  <c r="E5" i="25"/>
  <c r="F6" i="52"/>
  <c r="S6" i="51"/>
  <c r="F5" i="49"/>
  <c r="F6" i="49"/>
  <c r="F4" i="50"/>
  <c r="F5" i="50"/>
  <c r="B7" i="21"/>
  <c r="B8" i="21"/>
  <c r="R6" i="49"/>
  <c r="J9" i="39"/>
  <c r="F9" i="39"/>
  <c r="Q9" i="39"/>
  <c r="M9" i="39"/>
  <c r="I9" i="39"/>
  <c r="O9" i="39"/>
  <c r="N9" i="39"/>
  <c r="B9" i="39"/>
  <c r="D9" i="39"/>
  <c r="R9" i="39"/>
  <c r="S9" i="39"/>
  <c r="U9" i="39"/>
  <c r="G9" i="39"/>
  <c r="C9" i="39"/>
  <c r="K9" i="39"/>
  <c r="L9" i="39"/>
  <c r="C15" i="20"/>
  <c r="D4" i="41"/>
  <c r="D5" i="40"/>
  <c r="B4" i="40"/>
  <c r="B5" i="40"/>
  <c r="K9" i="32"/>
  <c r="R6" i="7"/>
  <c r="L9" i="37"/>
  <c r="Q9" i="37"/>
  <c r="T9" i="37"/>
  <c r="I9" i="37"/>
  <c r="F9" i="37"/>
  <c r="J9" i="37"/>
  <c r="P9" i="37"/>
  <c r="B9" i="37"/>
  <c r="V9" i="37"/>
  <c r="R9" i="37"/>
  <c r="D9" i="37"/>
  <c r="M9" i="37"/>
  <c r="N9" i="37"/>
  <c r="U9" i="37"/>
  <c r="S9" i="37"/>
  <c r="H9" i="37"/>
  <c r="Q6" i="7"/>
  <c r="O6" i="12"/>
  <c r="F9" i="30"/>
  <c r="P9" i="30"/>
  <c r="J9" i="30"/>
  <c r="Q9" i="30"/>
  <c r="T9" i="30"/>
  <c r="S9" i="30"/>
  <c r="D9" i="30"/>
  <c r="B9" i="30"/>
  <c r="G9" i="30"/>
  <c r="M9" i="30"/>
  <c r="E9" i="30"/>
  <c r="L9" i="30"/>
  <c r="R9" i="30"/>
  <c r="C9" i="30"/>
  <c r="H9" i="30"/>
  <c r="I9" i="30"/>
  <c r="G6" i="44"/>
  <c r="H6" i="51"/>
  <c r="I5" i="26"/>
  <c r="I4" i="28"/>
  <c r="I5" i="28"/>
  <c r="K5" i="21"/>
  <c r="K4" i="22"/>
  <c r="K5" i="22"/>
  <c r="F6" i="13"/>
  <c r="Q6" i="13"/>
  <c r="U6" i="13"/>
  <c r="L6" i="13"/>
  <c r="O6" i="13"/>
  <c r="G6" i="13"/>
  <c r="R6" i="13"/>
  <c r="M6" i="13"/>
  <c r="B6" i="13"/>
  <c r="P6" i="13"/>
  <c r="I6" i="13"/>
  <c r="T6" i="13"/>
  <c r="J6" i="13"/>
  <c r="J4" i="28"/>
  <c r="J5" i="28"/>
  <c r="J5" i="26"/>
  <c r="K6" i="49"/>
  <c r="N5" i="21"/>
  <c r="N4" i="22"/>
  <c r="N5" i="22"/>
  <c r="U5" i="38"/>
  <c r="U4" i="39"/>
  <c r="U5" i="39"/>
  <c r="M9" i="34"/>
  <c r="H9" i="34"/>
  <c r="Q9" i="34"/>
  <c r="N9" i="34"/>
  <c r="V9" i="34"/>
  <c r="S9" i="34"/>
  <c r="B9" i="34"/>
  <c r="C9" i="34"/>
  <c r="F9" i="34"/>
  <c r="T9" i="34"/>
  <c r="J9" i="34"/>
  <c r="O9" i="34"/>
  <c r="K9" i="34"/>
  <c r="P9" i="34"/>
  <c r="E9" i="34"/>
  <c r="F9" i="32"/>
  <c r="G6" i="12"/>
  <c r="Q4" i="43"/>
  <c r="Q5" i="43"/>
  <c r="Q5" i="42"/>
  <c r="O9" i="36"/>
  <c r="L9" i="36"/>
  <c r="G9" i="36"/>
  <c r="J9" i="36"/>
  <c r="V9" i="36"/>
  <c r="U9" i="36"/>
  <c r="B9" i="36"/>
  <c r="P9" i="36"/>
  <c r="N9" i="36"/>
  <c r="T9" i="36"/>
  <c r="M9" i="36"/>
  <c r="D9" i="36"/>
  <c r="K9" i="36"/>
  <c r="C9" i="36"/>
  <c r="R9" i="36"/>
  <c r="H9" i="36"/>
  <c r="H6" i="12"/>
  <c r="E9" i="32"/>
  <c r="E9" i="37"/>
  <c r="D6" i="29"/>
  <c r="O6" i="29"/>
  <c r="E6" i="29"/>
  <c r="G6" i="29"/>
  <c r="B6" i="29"/>
  <c r="P6" i="29"/>
  <c r="M6" i="29"/>
  <c r="C6" i="29"/>
  <c r="H6" i="29"/>
  <c r="L6" i="29"/>
  <c r="U6" i="29"/>
  <c r="I6" i="29"/>
  <c r="K6" i="29"/>
  <c r="N6" i="29"/>
  <c r="T6" i="29"/>
  <c r="V6" i="52"/>
  <c r="E6" i="51"/>
  <c r="N6" i="45"/>
  <c r="S15" i="21"/>
  <c r="I15" i="21"/>
  <c r="K15" i="21"/>
  <c r="M15" i="21"/>
  <c r="O15" i="21"/>
  <c r="P15" i="21"/>
  <c r="F15" i="21"/>
  <c r="R15" i="21"/>
  <c r="T15" i="21"/>
  <c r="D15" i="21"/>
  <c r="B15" i="21"/>
  <c r="Q15" i="21"/>
  <c r="N15" i="21"/>
  <c r="L15" i="21"/>
  <c r="J15" i="21"/>
  <c r="G15" i="21"/>
  <c r="P4" i="21"/>
  <c r="P5" i="20"/>
  <c r="J6" i="52"/>
  <c r="F5" i="40"/>
  <c r="F6" i="40"/>
  <c r="F4" i="41"/>
  <c r="J6" i="23"/>
  <c r="E6" i="45"/>
  <c r="C5" i="26"/>
  <c r="C4" i="28"/>
  <c r="C5" i="28"/>
  <c r="Q4" i="22"/>
  <c r="Q5" i="22"/>
  <c r="Q5" i="21"/>
  <c r="U6" i="35"/>
  <c r="V4" i="56"/>
  <c r="V5" i="56"/>
  <c r="V5" i="53"/>
  <c r="V4" i="55"/>
  <c r="V5" i="55"/>
  <c r="V4" i="54"/>
  <c r="V5" i="54"/>
  <c r="M6" i="52"/>
  <c r="V6" i="49"/>
  <c r="N4" i="56"/>
  <c r="N5" i="56"/>
  <c r="N4" i="55"/>
  <c r="N5" i="55"/>
  <c r="N4" i="54"/>
  <c r="N5" i="54"/>
  <c r="N5" i="53"/>
  <c r="G6" i="52"/>
  <c r="M4" i="55"/>
  <c r="M5" i="55"/>
  <c r="M4" i="56"/>
  <c r="M5" i="56"/>
  <c r="M5" i="53"/>
  <c r="M4" i="54"/>
  <c r="M5" i="54"/>
  <c r="T6" i="52"/>
  <c r="V6" i="51"/>
  <c r="P6" i="51"/>
  <c r="I6" i="51"/>
  <c r="M6" i="51"/>
  <c r="Q6" i="52"/>
  <c r="N6" i="51"/>
  <c r="C15" i="21"/>
  <c r="P6" i="45"/>
  <c r="S6" i="40"/>
  <c r="P6" i="19"/>
  <c r="S6" i="52"/>
  <c r="F6" i="51"/>
  <c r="U15" i="21"/>
  <c r="G6" i="49"/>
  <c r="I6" i="49"/>
  <c r="J6" i="51"/>
  <c r="U4" i="21"/>
  <c r="U5" i="20"/>
  <c r="U6" i="7"/>
  <c r="N6" i="40"/>
  <c r="B5" i="23"/>
  <c r="B4" i="25"/>
  <c r="L6" i="9"/>
  <c r="O6" i="9"/>
  <c r="J6" i="9"/>
  <c r="K6" i="9"/>
  <c r="G6" i="9"/>
  <c r="Q6" i="9"/>
  <c r="U6" i="9"/>
  <c r="E6" i="9"/>
  <c r="D6" i="9"/>
  <c r="R6" i="9"/>
  <c r="F6" i="9"/>
  <c r="I6" i="9"/>
  <c r="B6" i="9"/>
  <c r="S6" i="9"/>
  <c r="M6" i="9"/>
  <c r="N6" i="9"/>
  <c r="H6" i="9"/>
  <c r="T9" i="32"/>
  <c r="G9" i="37"/>
  <c r="F6" i="12"/>
  <c r="S6" i="45"/>
  <c r="V6" i="44"/>
  <c r="N6" i="44"/>
  <c r="B6" i="44"/>
  <c r="C6" i="44"/>
  <c r="J6" i="44"/>
  <c r="P6" i="44"/>
  <c r="I6" i="44"/>
  <c r="T6" i="44"/>
  <c r="U6" i="44"/>
  <c r="M6" i="44"/>
  <c r="U6" i="34"/>
  <c r="G6" i="45"/>
  <c r="H6" i="52"/>
  <c r="F4" i="21"/>
  <c r="F5" i="20"/>
  <c r="E6" i="13"/>
  <c r="J6" i="49"/>
  <c r="R4" i="28"/>
  <c r="R5" i="28"/>
  <c r="R5" i="26"/>
  <c r="B8" i="33"/>
  <c r="J9" i="33"/>
  <c r="B4" i="34"/>
  <c r="B5" i="34"/>
  <c r="B4" i="33"/>
  <c r="B5" i="33"/>
  <c r="B4" i="35"/>
  <c r="B5" i="35"/>
  <c r="N6" i="35"/>
  <c r="S6" i="7"/>
  <c r="T4" i="28"/>
  <c r="T5" i="28"/>
  <c r="T5" i="26"/>
  <c r="G5" i="38"/>
  <c r="G4" i="39"/>
  <c r="G5" i="39"/>
  <c r="F5" i="36"/>
  <c r="F4" i="37"/>
  <c r="B4" i="36"/>
  <c r="B5" i="36"/>
  <c r="L6" i="36"/>
  <c r="U9" i="30"/>
  <c r="T5" i="21"/>
  <c r="T4" i="22"/>
  <c r="T5" i="22"/>
  <c r="Q6" i="44"/>
  <c r="U9" i="34"/>
  <c r="C9" i="37"/>
  <c r="Q9" i="36"/>
  <c r="R6" i="33"/>
  <c r="G6" i="33"/>
  <c r="S6" i="33"/>
  <c r="M6" i="33"/>
  <c r="B6" i="33"/>
  <c r="E6" i="33"/>
  <c r="H6" i="33"/>
  <c r="D6" i="33"/>
  <c r="N6" i="33"/>
  <c r="U6" i="33"/>
  <c r="T6" i="33"/>
  <c r="F6" i="33"/>
  <c r="L6" i="33"/>
  <c r="C6" i="33"/>
  <c r="V6" i="33"/>
  <c r="P6" i="33"/>
  <c r="I6" i="33"/>
  <c r="J6" i="33"/>
  <c r="O6" i="33"/>
  <c r="T9" i="20"/>
  <c r="M9" i="20"/>
  <c r="L9" i="20"/>
  <c r="J9" i="20"/>
  <c r="E9" i="20"/>
  <c r="U9" i="20"/>
  <c r="P9" i="20"/>
  <c r="G9" i="20"/>
  <c r="K9" i="20"/>
  <c r="S9" i="20"/>
  <c r="R9" i="20"/>
  <c r="B9" i="20"/>
  <c r="I9" i="20"/>
  <c r="O9" i="20"/>
  <c r="F9" i="20"/>
  <c r="Q9" i="20"/>
  <c r="H9" i="20"/>
  <c r="D9" i="20"/>
  <c r="N9" i="20"/>
  <c r="C5" i="42"/>
  <c r="C4" i="43"/>
  <c r="F4" i="38"/>
  <c r="F5" i="37"/>
  <c r="F6" i="37"/>
  <c r="B4" i="37"/>
  <c r="B5" i="37"/>
  <c r="P6" i="34"/>
  <c r="O6" i="34"/>
  <c r="H6" i="34"/>
  <c r="N6" i="34"/>
  <c r="S6" i="34"/>
  <c r="E6" i="34"/>
  <c r="K6" i="34"/>
  <c r="B6" i="34"/>
  <c r="I6" i="34"/>
  <c r="T6" i="34"/>
  <c r="C6" i="34"/>
  <c r="V6" i="34"/>
  <c r="G6" i="34"/>
  <c r="M6" i="34"/>
  <c r="F6" i="34"/>
  <c r="L6" i="34"/>
  <c r="U5" i="21"/>
  <c r="U4" i="22"/>
  <c r="U5" i="22"/>
  <c r="M6" i="53"/>
  <c r="N6" i="53"/>
  <c r="V6" i="55"/>
  <c r="U6" i="19"/>
  <c r="I6" i="53"/>
  <c r="E6" i="40"/>
  <c r="K6" i="40"/>
  <c r="M6" i="40"/>
  <c r="I6" i="40"/>
  <c r="H6" i="40"/>
  <c r="J6" i="40"/>
  <c r="P6" i="40"/>
  <c r="T6" i="40"/>
  <c r="L6" i="40"/>
  <c r="B6" i="40"/>
  <c r="R6" i="40"/>
  <c r="C6" i="40"/>
  <c r="Q6" i="40"/>
  <c r="G6" i="40"/>
  <c r="V6" i="40"/>
  <c r="U6" i="40"/>
  <c r="O6" i="40"/>
  <c r="U6" i="52"/>
  <c r="O6" i="52"/>
  <c r="P6" i="52"/>
  <c r="F6" i="53"/>
  <c r="Q6" i="45"/>
  <c r="C6" i="49"/>
  <c r="B6" i="49"/>
  <c r="M6" i="49"/>
  <c r="P6" i="49"/>
  <c r="U6" i="49"/>
  <c r="E6" i="49"/>
  <c r="B6" i="51"/>
  <c r="Q6" i="51"/>
  <c r="G6" i="51"/>
  <c r="O6" i="51"/>
  <c r="K6" i="51"/>
  <c r="L6" i="51"/>
  <c r="R6" i="51"/>
  <c r="V4" i="43"/>
  <c r="V5" i="43"/>
  <c r="V5" i="42"/>
  <c r="B4" i="20"/>
  <c r="G15" i="20"/>
  <c r="Q15" i="20"/>
  <c r="H15" i="20"/>
  <c r="L15" i="20"/>
  <c r="U15" i="20"/>
  <c r="R15" i="20"/>
  <c r="N15" i="20"/>
  <c r="S15" i="20"/>
  <c r="T15" i="20"/>
  <c r="F15" i="20"/>
  <c r="O15" i="20"/>
  <c r="D15" i="20"/>
  <c r="B15" i="20"/>
  <c r="P15" i="20"/>
  <c r="J15" i="20"/>
  <c r="E15" i="20"/>
  <c r="I15" i="20"/>
  <c r="M15" i="20"/>
  <c r="K15" i="20"/>
  <c r="D6" i="19"/>
  <c r="L6" i="49"/>
  <c r="C5" i="20"/>
  <c r="C4" i="21"/>
  <c r="B4" i="55"/>
  <c r="B5" i="55"/>
  <c r="C5" i="55"/>
  <c r="T6" i="36"/>
  <c r="D6" i="36"/>
  <c r="K6" i="36"/>
  <c r="R6" i="36"/>
  <c r="O6" i="36"/>
  <c r="I6" i="36"/>
  <c r="M6" i="36"/>
  <c r="E6" i="36"/>
  <c r="G6" i="36"/>
  <c r="V6" i="36"/>
  <c r="J6" i="36"/>
  <c r="H6" i="36"/>
  <c r="B6" i="36"/>
  <c r="U6" i="36"/>
  <c r="P6" i="36"/>
  <c r="Q6" i="36"/>
  <c r="S6" i="36"/>
  <c r="C6" i="36"/>
  <c r="K6" i="33"/>
  <c r="B6" i="19"/>
  <c r="H6" i="19"/>
  <c r="E6" i="19"/>
  <c r="N6" i="19"/>
  <c r="R6" i="19"/>
  <c r="M6" i="19"/>
  <c r="C6" i="19"/>
  <c r="O6" i="19"/>
  <c r="L6" i="19"/>
  <c r="G6" i="19"/>
  <c r="T6" i="19"/>
  <c r="Q6" i="19"/>
  <c r="K6" i="19"/>
  <c r="J6" i="19"/>
  <c r="B6" i="53"/>
  <c r="K6" i="53"/>
  <c r="T6" i="53"/>
  <c r="D6" i="53"/>
  <c r="S6" i="53"/>
  <c r="E6" i="53"/>
  <c r="O6" i="53"/>
  <c r="Q6" i="53"/>
  <c r="G6" i="53"/>
  <c r="U6" i="53"/>
  <c r="L6" i="53"/>
  <c r="F6" i="36"/>
  <c r="S9" i="33"/>
  <c r="K9" i="33"/>
  <c r="G9" i="33"/>
  <c r="N9" i="33"/>
  <c r="B9" i="33"/>
  <c r="R9" i="33"/>
  <c r="F9" i="33"/>
  <c r="P9" i="33"/>
  <c r="Q9" i="33"/>
  <c r="D9" i="33"/>
  <c r="H9" i="33"/>
  <c r="T9" i="33"/>
  <c r="V9" i="33"/>
  <c r="I9" i="33"/>
  <c r="O9" i="33"/>
  <c r="L9" i="33"/>
  <c r="M9" i="33"/>
  <c r="E9" i="33"/>
  <c r="N6" i="36"/>
  <c r="B4" i="26"/>
  <c r="B5" i="25"/>
  <c r="E6" i="25"/>
  <c r="V6" i="53"/>
  <c r="F4" i="42"/>
  <c r="F5" i="41"/>
  <c r="F6" i="41"/>
  <c r="F6" i="19"/>
  <c r="J6" i="35"/>
  <c r="D6" i="40"/>
  <c r="M9" i="21"/>
  <c r="G9" i="21"/>
  <c r="R9" i="21"/>
  <c r="J9" i="21"/>
  <c r="E9" i="21"/>
  <c r="U9" i="21"/>
  <c r="O9" i="21"/>
  <c r="P9" i="21"/>
  <c r="L9" i="21"/>
  <c r="B9" i="21"/>
  <c r="H9" i="21"/>
  <c r="I9" i="21"/>
  <c r="K9" i="21"/>
  <c r="S9" i="21"/>
  <c r="C9" i="21"/>
  <c r="Q9" i="21"/>
  <c r="T9" i="21"/>
  <c r="N9" i="21"/>
  <c r="D9" i="21"/>
  <c r="F9" i="21"/>
  <c r="E5" i="26"/>
  <c r="E4" i="28"/>
  <c r="E5" i="28"/>
  <c r="N6" i="52"/>
  <c r="F6" i="55"/>
  <c r="L6" i="52"/>
  <c r="J6" i="34"/>
  <c r="S6" i="19"/>
  <c r="D6" i="49"/>
  <c r="B4" i="27"/>
  <c r="B5" i="27"/>
  <c r="B5" i="30"/>
  <c r="B4" i="31"/>
  <c r="B5" i="31"/>
  <c r="C6" i="51"/>
  <c r="U9" i="33"/>
  <c r="Q6" i="34"/>
  <c r="S5" i="42"/>
  <c r="S4" i="43"/>
  <c r="S5" i="43"/>
  <c r="D6" i="51"/>
  <c r="D5" i="39"/>
  <c r="C9" i="20"/>
  <c r="C5" i="54"/>
  <c r="B4" i="54"/>
  <c r="B5" i="54"/>
  <c r="N5" i="42"/>
  <c r="N4" i="43"/>
  <c r="N5" i="43"/>
  <c r="G6" i="35"/>
  <c r="H6" i="35"/>
  <c r="V6" i="35"/>
  <c r="K6" i="35"/>
  <c r="B6" i="35"/>
  <c r="T6" i="35"/>
  <c r="Q6" i="35"/>
  <c r="C6" i="35"/>
  <c r="M6" i="35"/>
  <c r="S6" i="35"/>
  <c r="F6" i="35"/>
  <c r="L6" i="35"/>
  <c r="I6" i="35"/>
  <c r="R6" i="35"/>
  <c r="P6" i="35"/>
  <c r="D6" i="35"/>
  <c r="E6" i="35"/>
  <c r="O6" i="35"/>
  <c r="F5" i="21"/>
  <c r="F4" i="22"/>
  <c r="F5" i="22"/>
  <c r="S6" i="23"/>
  <c r="I6" i="23"/>
  <c r="H6" i="23"/>
  <c r="M6" i="23"/>
  <c r="K6" i="23"/>
  <c r="C6" i="23"/>
  <c r="B6" i="23"/>
  <c r="T6" i="23"/>
  <c r="D6" i="23"/>
  <c r="F6" i="23"/>
  <c r="U6" i="23"/>
  <c r="L6" i="23"/>
  <c r="R6" i="23"/>
  <c r="Q6" i="23"/>
  <c r="G6" i="23"/>
  <c r="E6" i="23"/>
  <c r="O6" i="23"/>
  <c r="P6" i="23"/>
  <c r="N6" i="23"/>
  <c r="M6" i="55"/>
  <c r="N6" i="55"/>
  <c r="V6" i="56"/>
  <c r="P4" i="22"/>
  <c r="P5" i="22"/>
  <c r="P5" i="21"/>
  <c r="D5" i="41"/>
  <c r="D6" i="41"/>
  <c r="D4" i="42"/>
  <c r="J6" i="45"/>
  <c r="B6" i="45"/>
  <c r="K6" i="45"/>
  <c r="U6" i="45"/>
  <c r="O6" i="45"/>
  <c r="M6" i="45"/>
  <c r="R6" i="45"/>
  <c r="T6" i="45"/>
  <c r="F6" i="45"/>
  <c r="V6" i="45"/>
  <c r="H6" i="45"/>
  <c r="I6" i="45"/>
  <c r="L6" i="45"/>
  <c r="B6" i="52"/>
  <c r="D6" i="52"/>
  <c r="R6" i="52"/>
  <c r="R6" i="53"/>
  <c r="K6" i="52"/>
  <c r="F6" i="56"/>
  <c r="J6" i="53"/>
  <c r="Q6" i="33"/>
  <c r="D5" i="50"/>
  <c r="B4" i="50"/>
  <c r="B5" i="50"/>
  <c r="F6" i="50"/>
  <c r="H6" i="53"/>
  <c r="D6" i="34"/>
  <c r="I4" i="22"/>
  <c r="I5" i="22"/>
  <c r="I5" i="21"/>
  <c r="S5" i="21"/>
  <c r="S4" i="22"/>
  <c r="S5" i="22"/>
  <c r="B4" i="41"/>
  <c r="B5" i="41"/>
  <c r="C6" i="53"/>
  <c r="C5" i="56"/>
  <c r="C6" i="56"/>
  <c r="B4" i="56"/>
  <c r="B5" i="56"/>
  <c r="M6" i="56"/>
  <c r="J6" i="54"/>
  <c r="B6" i="54"/>
  <c r="E6" i="54"/>
  <c r="K6" i="54"/>
  <c r="S6" i="54"/>
  <c r="R6" i="54"/>
  <c r="U6" i="54"/>
  <c r="H6" i="54"/>
  <c r="P6" i="54"/>
  <c r="G6" i="54"/>
  <c r="L6" i="54"/>
  <c r="O6" i="54"/>
  <c r="I6" i="54"/>
  <c r="T6" i="54"/>
  <c r="D6" i="54"/>
  <c r="Q6" i="54"/>
  <c r="N6" i="54"/>
  <c r="C5" i="21"/>
  <c r="C4" i="22"/>
  <c r="C5" i="22"/>
  <c r="T6" i="50"/>
  <c r="V6" i="54"/>
  <c r="D6" i="50"/>
  <c r="C6" i="54"/>
  <c r="F5" i="42"/>
  <c r="F4" i="43"/>
  <c r="F5" i="43"/>
  <c r="C6" i="55"/>
  <c r="C6" i="20"/>
  <c r="B5" i="20"/>
  <c r="B4" i="21"/>
  <c r="F5" i="38"/>
  <c r="F6" i="38"/>
  <c r="F4" i="39"/>
  <c r="B4" i="38"/>
  <c r="B5" i="38"/>
  <c r="B6" i="50"/>
  <c r="M6" i="50"/>
  <c r="U6" i="50"/>
  <c r="I6" i="50"/>
  <c r="E6" i="50"/>
  <c r="S6" i="50"/>
  <c r="K6" i="50"/>
  <c r="P6" i="50"/>
  <c r="C6" i="50"/>
  <c r="G6" i="50"/>
  <c r="R6" i="50"/>
  <c r="O6" i="50"/>
  <c r="Q6" i="50"/>
  <c r="N6" i="50"/>
  <c r="L6" i="50"/>
  <c r="J6" i="50"/>
  <c r="V6" i="50"/>
  <c r="N6" i="42"/>
  <c r="J6" i="41"/>
  <c r="K6" i="41"/>
  <c r="B6" i="41"/>
  <c r="P6" i="41"/>
  <c r="O6" i="41"/>
  <c r="Q6" i="41"/>
  <c r="T6" i="41"/>
  <c r="I6" i="41"/>
  <c r="H6" i="41"/>
  <c r="G6" i="41"/>
  <c r="R6" i="41"/>
  <c r="M6" i="41"/>
  <c r="U6" i="41"/>
  <c r="E6" i="41"/>
  <c r="L6" i="41"/>
  <c r="S6" i="41"/>
  <c r="N6" i="31"/>
  <c r="O6" i="31"/>
  <c r="H6" i="31"/>
  <c r="B6" i="31"/>
  <c r="C6" i="31"/>
  <c r="D6" i="31"/>
  <c r="M6" i="31"/>
  <c r="L6" i="31"/>
  <c r="J6" i="31"/>
  <c r="K6" i="31"/>
  <c r="T6" i="31"/>
  <c r="I6" i="31"/>
  <c r="F6" i="31"/>
  <c r="U6" i="31"/>
  <c r="G6" i="31"/>
  <c r="P6" i="31"/>
  <c r="S6" i="31"/>
  <c r="E6" i="31"/>
  <c r="Q6" i="31"/>
  <c r="R6" i="31"/>
  <c r="D6" i="25"/>
  <c r="S6" i="25"/>
  <c r="U6" i="25"/>
  <c r="K6" i="25"/>
  <c r="O6" i="25"/>
  <c r="I6" i="25"/>
  <c r="M6" i="25"/>
  <c r="F6" i="25"/>
  <c r="B6" i="25"/>
  <c r="L6" i="25"/>
  <c r="G6" i="25"/>
  <c r="Q6" i="25"/>
  <c r="P6" i="25"/>
  <c r="N6" i="25"/>
  <c r="H6" i="25"/>
  <c r="C6" i="25"/>
  <c r="R6" i="25"/>
  <c r="T6" i="25"/>
  <c r="J6" i="25"/>
  <c r="B6" i="55"/>
  <c r="K6" i="55"/>
  <c r="O6" i="55"/>
  <c r="H6" i="55"/>
  <c r="U6" i="55"/>
  <c r="Q6" i="55"/>
  <c r="T6" i="55"/>
  <c r="S6" i="55"/>
  <c r="L6" i="55"/>
  <c r="I6" i="55"/>
  <c r="R6" i="55"/>
  <c r="G6" i="55"/>
  <c r="E6" i="55"/>
  <c r="J6" i="55"/>
  <c r="D6" i="55"/>
  <c r="P6" i="55"/>
  <c r="C5" i="43"/>
  <c r="B4" i="43"/>
  <c r="B5" i="43"/>
  <c r="F6" i="54"/>
  <c r="C6" i="27"/>
  <c r="B6" i="27"/>
  <c r="I6" i="27"/>
  <c r="J6" i="27"/>
  <c r="P6" i="27"/>
  <c r="N6" i="27"/>
  <c r="U6" i="27"/>
  <c r="H6" i="27"/>
  <c r="E6" i="27"/>
  <c r="S6" i="27"/>
  <c r="M6" i="27"/>
  <c r="L6" i="27"/>
  <c r="K6" i="27"/>
  <c r="Q6" i="27"/>
  <c r="T6" i="27"/>
  <c r="D6" i="27"/>
  <c r="G6" i="27"/>
  <c r="F6" i="27"/>
  <c r="R6" i="27"/>
  <c r="O6" i="27"/>
  <c r="B6" i="56"/>
  <c r="K6" i="56"/>
  <c r="O6" i="56"/>
  <c r="T6" i="56"/>
  <c r="E6" i="56"/>
  <c r="R6" i="56"/>
  <c r="I6" i="56"/>
  <c r="J6" i="56"/>
  <c r="G6" i="56"/>
  <c r="Q6" i="56"/>
  <c r="H6" i="56"/>
  <c r="S6" i="56"/>
  <c r="P6" i="56"/>
  <c r="D6" i="56"/>
  <c r="U6" i="56"/>
  <c r="L6" i="56"/>
  <c r="N6" i="41"/>
  <c r="D5" i="42"/>
  <c r="D6" i="42"/>
  <c r="D4" i="43"/>
  <c r="D5" i="43"/>
  <c r="N6" i="43"/>
  <c r="V6" i="41"/>
  <c r="N6" i="56"/>
  <c r="B6" i="30"/>
  <c r="G6" i="30"/>
  <c r="S6" i="30"/>
  <c r="R6" i="30"/>
  <c r="C6" i="30"/>
  <c r="D6" i="30"/>
  <c r="O6" i="30"/>
  <c r="H6" i="30"/>
  <c r="L6" i="30"/>
  <c r="K6" i="30"/>
  <c r="T6" i="30"/>
  <c r="E6" i="30"/>
  <c r="P6" i="30"/>
  <c r="N6" i="30"/>
  <c r="I6" i="30"/>
  <c r="M6" i="30"/>
  <c r="Q6" i="30"/>
  <c r="F6" i="30"/>
  <c r="U6" i="30"/>
  <c r="J6" i="30"/>
  <c r="H6" i="50"/>
  <c r="B5" i="26"/>
  <c r="B4" i="28"/>
  <c r="B5" i="28"/>
  <c r="M6" i="54"/>
  <c r="C6" i="41"/>
  <c r="V6" i="43"/>
  <c r="T6" i="37"/>
  <c r="N6" i="37"/>
  <c r="M6" i="37"/>
  <c r="H6" i="37"/>
  <c r="B6" i="37"/>
  <c r="V6" i="37"/>
  <c r="P6" i="37"/>
  <c r="C6" i="37"/>
  <c r="D6" i="37"/>
  <c r="I6" i="37"/>
  <c r="E6" i="37"/>
  <c r="O6" i="37"/>
  <c r="R6" i="37"/>
  <c r="Q6" i="37"/>
  <c r="J6" i="37"/>
  <c r="S6" i="37"/>
  <c r="L6" i="37"/>
  <c r="G6" i="37"/>
  <c r="U6" i="37"/>
  <c r="K6" i="37"/>
  <c r="B4" i="42"/>
  <c r="B5" i="42"/>
  <c r="C6" i="42"/>
  <c r="D6" i="26"/>
  <c r="G6" i="26"/>
  <c r="L6" i="26"/>
  <c r="B6" i="26"/>
  <c r="M6" i="26"/>
  <c r="P6" i="26"/>
  <c r="K6" i="26"/>
  <c r="F6" i="26"/>
  <c r="N6" i="26"/>
  <c r="O6" i="26"/>
  <c r="Q6" i="26"/>
  <c r="U6" i="26"/>
  <c r="C6" i="26"/>
  <c r="S6" i="26"/>
  <c r="T6" i="26"/>
  <c r="J6" i="26"/>
  <c r="I6" i="26"/>
  <c r="R6" i="26"/>
  <c r="H6" i="26"/>
  <c r="F5" i="39"/>
  <c r="F6" i="39"/>
  <c r="B4" i="39"/>
  <c r="B5" i="39"/>
  <c r="B6" i="43"/>
  <c r="T6" i="43"/>
  <c r="P6" i="43"/>
  <c r="J6" i="43"/>
  <c r="G6" i="43"/>
  <c r="K6" i="43"/>
  <c r="O6" i="43"/>
  <c r="H6" i="43"/>
  <c r="R6" i="43"/>
  <c r="U6" i="43"/>
  <c r="E6" i="43"/>
  <c r="Q6" i="43"/>
  <c r="I6" i="43"/>
  <c r="M6" i="43"/>
  <c r="L6" i="43"/>
  <c r="C6" i="43"/>
  <c r="B5" i="21"/>
  <c r="B4" i="22"/>
  <c r="B5" i="22"/>
  <c r="C6" i="22"/>
  <c r="F6" i="43"/>
  <c r="E6" i="26"/>
  <c r="T6" i="42"/>
  <c r="B6" i="42"/>
  <c r="O6" i="42"/>
  <c r="J6" i="42"/>
  <c r="P6" i="42"/>
  <c r="K6" i="42"/>
  <c r="H6" i="42"/>
  <c r="G6" i="42"/>
  <c r="U6" i="42"/>
  <c r="R6" i="42"/>
  <c r="Q6" i="42"/>
  <c r="L6" i="42"/>
  <c r="I6" i="42"/>
  <c r="M6" i="42"/>
  <c r="E6" i="42"/>
  <c r="S6" i="43"/>
  <c r="M6" i="28"/>
  <c r="O6" i="28"/>
  <c r="G6" i="28"/>
  <c r="L6" i="28"/>
  <c r="D6" i="28"/>
  <c r="P6" i="28"/>
  <c r="N6" i="28"/>
  <c r="B6" i="28"/>
  <c r="F6" i="28"/>
  <c r="Q6" i="28"/>
  <c r="K6" i="28"/>
  <c r="U6" i="28"/>
  <c r="C6" i="28"/>
  <c r="I6" i="28"/>
  <c r="T6" i="28"/>
  <c r="J6" i="28"/>
  <c r="H6" i="28"/>
  <c r="R6" i="28"/>
  <c r="S6" i="28"/>
  <c r="D6" i="43"/>
  <c r="V6" i="42"/>
  <c r="E6" i="28"/>
  <c r="O6" i="38"/>
  <c r="B6" i="38"/>
  <c r="M6" i="38"/>
  <c r="T6" i="38"/>
  <c r="C6" i="38"/>
  <c r="P6" i="38"/>
  <c r="K6" i="38"/>
  <c r="S6" i="38"/>
  <c r="H6" i="38"/>
  <c r="Q6" i="38"/>
  <c r="I6" i="38"/>
  <c r="V6" i="38"/>
  <c r="N6" i="38"/>
  <c r="R6" i="38"/>
  <c r="E6" i="38"/>
  <c r="L6" i="38"/>
  <c r="J6" i="38"/>
  <c r="D6" i="38"/>
  <c r="U6" i="38"/>
  <c r="G6" i="38"/>
  <c r="G6" i="20"/>
  <c r="H6" i="20"/>
  <c r="M6" i="20"/>
  <c r="B6" i="20"/>
  <c r="R6" i="20"/>
  <c r="Q6" i="20"/>
  <c r="L6" i="20"/>
  <c r="E6" i="20"/>
  <c r="J6" i="20"/>
  <c r="D6" i="20"/>
  <c r="O6" i="20"/>
  <c r="T6" i="20"/>
  <c r="K6" i="20"/>
  <c r="N6" i="20"/>
  <c r="P6" i="20"/>
  <c r="I6" i="20"/>
  <c r="S6" i="20"/>
  <c r="U6" i="20"/>
  <c r="F6" i="20"/>
  <c r="F6" i="42"/>
  <c r="S6" i="42"/>
  <c r="B6" i="21"/>
  <c r="L6" i="21"/>
  <c r="J6" i="21"/>
  <c r="D6" i="21"/>
  <c r="O6" i="21"/>
  <c r="G6" i="21"/>
  <c r="H6" i="21"/>
  <c r="E6" i="21"/>
  <c r="R6" i="21"/>
  <c r="M6" i="21"/>
  <c r="T6" i="21"/>
  <c r="Q6" i="21"/>
  <c r="N6" i="21"/>
  <c r="K6" i="21"/>
  <c r="F6" i="21"/>
  <c r="I6" i="21"/>
  <c r="S6" i="21"/>
  <c r="P6" i="21"/>
  <c r="U6" i="21"/>
  <c r="C6" i="21"/>
  <c r="B6" i="22"/>
  <c r="D6" i="22"/>
  <c r="M6" i="22"/>
  <c r="J6" i="22"/>
  <c r="G6" i="22"/>
  <c r="O6" i="22"/>
  <c r="E6" i="22"/>
  <c r="H6" i="22"/>
  <c r="R6" i="22"/>
  <c r="L6" i="22"/>
  <c r="Q6" i="22"/>
  <c r="N6" i="22"/>
  <c r="K6" i="22"/>
  <c r="T6" i="22"/>
  <c r="F6" i="22"/>
  <c r="U6" i="22"/>
  <c r="S6" i="22"/>
  <c r="I6" i="22"/>
  <c r="P6" i="22"/>
  <c r="B6" i="39"/>
  <c r="M6" i="39"/>
  <c r="Q6" i="39"/>
  <c r="P6" i="39"/>
  <c r="E6" i="39"/>
  <c r="C6" i="39"/>
  <c r="K6" i="39"/>
  <c r="H6" i="39"/>
  <c r="O6" i="39"/>
  <c r="S6" i="39"/>
  <c r="I6" i="39"/>
  <c r="T6" i="39"/>
  <c r="V6" i="39"/>
  <c r="N6" i="39"/>
  <c r="R6" i="39"/>
  <c r="U6" i="39"/>
  <c r="J6" i="39"/>
  <c r="L6" i="39"/>
  <c r="G6" i="39"/>
  <c r="D6" i="39"/>
  <c r="B7" i="57"/>
  <c r="B8" i="57"/>
  <c r="O9" i="57"/>
  <c r="K8" i="57"/>
  <c r="E4" i="57"/>
  <c r="E5" i="57"/>
  <c r="M4" i="57"/>
  <c r="M5" i="57"/>
  <c r="P4" i="57"/>
  <c r="P5" i="57"/>
  <c r="R8" i="57"/>
  <c r="S4" i="57"/>
  <c r="S5" i="57"/>
  <c r="N4" i="57"/>
  <c r="N5" i="57"/>
  <c r="F4" i="57"/>
  <c r="F5" i="57"/>
  <c r="L4" i="57"/>
  <c r="L5" i="57"/>
  <c r="H4" i="57"/>
  <c r="H5" i="57"/>
  <c r="J4" i="57"/>
  <c r="J5" i="57"/>
  <c r="C18" i="57"/>
  <c r="E18" i="57"/>
  <c r="G18" i="57"/>
  <c r="I18" i="57"/>
  <c r="K18" i="57"/>
  <c r="M18" i="57"/>
  <c r="O18" i="57"/>
  <c r="Q18" i="57"/>
  <c r="S18" i="57"/>
  <c r="U18" i="57"/>
  <c r="D18" i="57"/>
  <c r="F18" i="57"/>
  <c r="H18" i="57"/>
  <c r="J18" i="57"/>
  <c r="L18" i="57"/>
  <c r="N18" i="57"/>
  <c r="P18" i="57"/>
  <c r="R18" i="57"/>
  <c r="T18" i="57"/>
  <c r="C15" i="57"/>
  <c r="E15" i="57"/>
  <c r="G15" i="57"/>
  <c r="I15" i="57"/>
  <c r="K15" i="57"/>
  <c r="M15" i="57"/>
  <c r="O15" i="57"/>
  <c r="Q15" i="57"/>
  <c r="S15" i="57"/>
  <c r="U15" i="57"/>
  <c r="D15" i="57"/>
  <c r="F15" i="57"/>
  <c r="H15" i="57"/>
  <c r="J15" i="57"/>
  <c r="L15" i="57"/>
  <c r="N15" i="57"/>
  <c r="P15" i="57"/>
  <c r="R15" i="57"/>
  <c r="T15" i="57"/>
  <c r="I9" i="57"/>
  <c r="K9" i="57"/>
  <c r="M9" i="57"/>
  <c r="T9" i="57"/>
  <c r="H9" i="57"/>
  <c r="Q9" i="57"/>
  <c r="G9" i="57"/>
  <c r="C12" i="57"/>
  <c r="E12" i="57"/>
  <c r="G12" i="57"/>
  <c r="I12" i="57"/>
  <c r="K12" i="57"/>
  <c r="M12" i="57"/>
  <c r="O12" i="57"/>
  <c r="Q12" i="57"/>
  <c r="S12" i="57"/>
  <c r="U12" i="57"/>
  <c r="D12" i="57"/>
  <c r="F12" i="57"/>
  <c r="H12" i="57"/>
  <c r="J12" i="57"/>
  <c r="L12" i="57"/>
  <c r="N12" i="57"/>
  <c r="P12" i="57"/>
  <c r="R12" i="57"/>
  <c r="T12" i="57"/>
  <c r="P9" i="57"/>
  <c r="L9" i="57"/>
  <c r="F9" i="57"/>
  <c r="S9" i="57"/>
  <c r="V9" i="57"/>
  <c r="J9" i="57"/>
  <c r="U9" i="57"/>
  <c r="C9" i="57"/>
  <c r="D9" i="57"/>
  <c r="E9" i="57"/>
  <c r="N9" i="57"/>
  <c r="B9" i="57"/>
  <c r="R9" i="57"/>
  <c r="B4" i="57"/>
  <c r="B5" i="57"/>
  <c r="M6" i="57"/>
  <c r="H6" i="57"/>
  <c r="L6" i="57"/>
  <c r="O6" i="57"/>
  <c r="V6" i="57"/>
  <c r="T6" i="57"/>
  <c r="F6" i="57"/>
  <c r="S6" i="57"/>
  <c r="P6" i="57"/>
  <c r="C6" i="57"/>
  <c r="J6" i="57"/>
  <c r="N6" i="57"/>
  <c r="G6" i="57"/>
  <c r="U6" i="57"/>
  <c r="E6" i="57"/>
  <c r="K6" i="57"/>
  <c r="B6" i="57"/>
  <c r="I6" i="57"/>
  <c r="Q6" i="57"/>
  <c r="D6" i="57"/>
  <c r="R6" i="57"/>
  <c r="F18" i="60"/>
  <c r="J18" i="60"/>
  <c r="N18" i="60"/>
  <c r="R18" i="60"/>
  <c r="V18" i="60"/>
  <c r="C18" i="60"/>
  <c r="G18" i="60"/>
  <c r="K18" i="60"/>
  <c r="O18" i="60"/>
  <c r="S18" i="60"/>
  <c r="D18" i="60"/>
  <c r="H18" i="60"/>
  <c r="L18" i="60"/>
  <c r="P18" i="60"/>
  <c r="T18" i="60"/>
  <c r="F15" i="60"/>
  <c r="J15" i="60"/>
  <c r="N15" i="60"/>
  <c r="R15" i="60"/>
  <c r="V15" i="60"/>
  <c r="C15" i="60"/>
  <c r="G15" i="60"/>
  <c r="K15" i="60"/>
  <c r="O15" i="60"/>
  <c r="S15" i="60"/>
  <c r="D15" i="60"/>
  <c r="H15" i="60"/>
  <c r="L15" i="60"/>
  <c r="P15" i="60"/>
  <c r="T15" i="60"/>
  <c r="M9" i="60"/>
  <c r="F12" i="60"/>
  <c r="J12" i="60"/>
  <c r="N12" i="60"/>
  <c r="R12" i="60"/>
  <c r="V12" i="60"/>
  <c r="Q9" i="60"/>
  <c r="I9" i="60"/>
  <c r="C12" i="60"/>
  <c r="G12" i="60"/>
  <c r="K12" i="60"/>
  <c r="O12" i="60"/>
  <c r="S12" i="60"/>
  <c r="K9" i="60"/>
  <c r="E9" i="60"/>
  <c r="U9" i="60"/>
  <c r="D12" i="60"/>
  <c r="H12" i="60"/>
  <c r="L12" i="60"/>
  <c r="P12" i="60"/>
  <c r="T12" i="60"/>
  <c r="K4" i="60"/>
  <c r="G5" i="60"/>
  <c r="K5" i="60"/>
  <c r="O5" i="60"/>
  <c r="C5" i="60"/>
  <c r="S5" i="60"/>
  <c r="F9" i="60"/>
  <c r="J9" i="60"/>
  <c r="N9" i="60"/>
  <c r="R9" i="60"/>
  <c r="V9" i="60"/>
  <c r="O9" i="60"/>
  <c r="C9" i="60"/>
  <c r="S9" i="60"/>
  <c r="D9" i="60"/>
  <c r="H9" i="60"/>
  <c r="L9" i="60"/>
  <c r="P9" i="60"/>
  <c r="T9" i="60"/>
  <c r="G9" i="60"/>
  <c r="D5" i="60"/>
  <c r="H5" i="60"/>
  <c r="L5" i="60"/>
  <c r="P5" i="60"/>
  <c r="T5" i="60"/>
  <c r="E5" i="60"/>
  <c r="I5" i="60"/>
  <c r="M5" i="60"/>
  <c r="Q5" i="60"/>
  <c r="U5" i="60"/>
  <c r="F5" i="60"/>
  <c r="J5" i="60"/>
  <c r="N5" i="60"/>
  <c r="R5" i="60"/>
  <c r="V5" i="60"/>
  <c r="B4" i="60"/>
  <c r="B5" i="60"/>
  <c r="V6" i="60"/>
  <c r="H6" i="60"/>
  <c r="M6" i="60"/>
  <c r="L6" i="60"/>
  <c r="Q6" i="60"/>
  <c r="N6" i="60"/>
  <c r="R6" i="60"/>
  <c r="F6" i="60"/>
  <c r="I6" i="60"/>
  <c r="T6" i="60"/>
  <c r="E6" i="60"/>
  <c r="C6" i="60"/>
  <c r="D6" i="60"/>
  <c r="U6" i="60"/>
  <c r="J6" i="60"/>
  <c r="P6" i="60"/>
  <c r="B6" i="60"/>
  <c r="G6" i="60"/>
  <c r="K6" i="60"/>
  <c r="O6" i="60"/>
  <c r="S6" i="60"/>
  <c r="T6" i="62" l="1"/>
  <c r="L6" i="62"/>
  <c r="H6" i="62"/>
  <c r="B6" i="62"/>
  <c r="P6" i="62"/>
  <c r="D6" i="62"/>
  <c r="U6" i="62"/>
  <c r="Q6" i="62"/>
  <c r="J6" i="62"/>
  <c r="F6" i="62"/>
  <c r="R6" i="62"/>
  <c r="V6" i="62"/>
  <c r="N6" i="62"/>
  <c r="E6" i="62"/>
  <c r="I6" i="62"/>
  <c r="M6" i="62"/>
  <c r="G6" i="62"/>
  <c r="C6" i="62"/>
  <c r="K6" i="62"/>
  <c r="S6" i="62"/>
  <c r="K9" i="61"/>
  <c r="S9" i="61"/>
  <c r="T9" i="61"/>
  <c r="L9" i="61"/>
  <c r="D9" i="61"/>
  <c r="Q9" i="61"/>
  <c r="G9" i="61"/>
  <c r="H6" i="61"/>
  <c r="P9" i="61"/>
  <c r="H9" i="61"/>
  <c r="R9" i="61"/>
  <c r="J9" i="61"/>
  <c r="B9" i="61"/>
  <c r="V9" i="61"/>
  <c r="N9" i="61"/>
  <c r="F9" i="61"/>
  <c r="U9" i="61"/>
  <c r="M9" i="61"/>
  <c r="E9" i="61"/>
  <c r="O9" i="61"/>
  <c r="C5" i="61"/>
  <c r="B4" i="61"/>
  <c r="B5" i="61" s="1"/>
  <c r="L6" i="61" s="1"/>
  <c r="I9" i="61"/>
  <c r="U6" i="17"/>
  <c r="H6" i="17"/>
  <c r="M6" i="17"/>
  <c r="O6" i="17"/>
  <c r="P6" i="17"/>
  <c r="E6" i="17"/>
  <c r="B6" i="17"/>
  <c r="K6" i="17"/>
  <c r="L6" i="17"/>
  <c r="S6" i="17"/>
  <c r="J6" i="17"/>
  <c r="I6" i="17"/>
  <c r="D6" i="17"/>
  <c r="T6" i="17"/>
  <c r="R6" i="17"/>
  <c r="Q6" i="17"/>
  <c r="F6" i="17"/>
  <c r="C6" i="17"/>
  <c r="N6" i="17"/>
  <c r="G6" i="17"/>
  <c r="B7" i="17"/>
  <c r="B8" i="17" s="1"/>
  <c r="I9" i="17" s="1"/>
  <c r="B6" i="61" l="1"/>
  <c r="F6" i="61"/>
  <c r="O6" i="61"/>
  <c r="V6" i="61"/>
  <c r="R6" i="61"/>
  <c r="J6" i="61"/>
  <c r="N6" i="61"/>
  <c r="G6" i="61"/>
  <c r="T6" i="61"/>
  <c r="U6" i="61"/>
  <c r="M6" i="61"/>
  <c r="P6" i="61"/>
  <c r="C6" i="61"/>
  <c r="K6" i="61"/>
  <c r="E6" i="61"/>
  <c r="Q6" i="61"/>
  <c r="D6" i="61"/>
  <c r="I6" i="61"/>
  <c r="S6" i="61"/>
  <c r="R9" i="17"/>
  <c r="D9" i="17"/>
  <c r="K9" i="17"/>
  <c r="O9" i="17"/>
  <c r="S9" i="17"/>
  <c r="B9" i="17"/>
  <c r="E9" i="17"/>
  <c r="Q9" i="17"/>
  <c r="C9" i="17"/>
  <c r="U9" i="17"/>
  <c r="L9" i="17"/>
  <c r="H9" i="17"/>
  <c r="T9" i="17"/>
  <c r="N9" i="17"/>
  <c r="G9" i="17"/>
  <c r="F9" i="17"/>
  <c r="J9" i="17"/>
  <c r="P9" i="17"/>
  <c r="M9" i="17"/>
</calcChain>
</file>

<file path=xl/sharedStrings.xml><?xml version="1.0" encoding="utf-8"?>
<sst xmlns="http://schemas.openxmlformats.org/spreadsheetml/2006/main" count="2007" uniqueCount="197">
  <si>
    <t>누계</t>
    <phoneticPr fontId="3" type="noConversion"/>
  </si>
  <si>
    <t>합  계</t>
    <phoneticPr fontId="3" type="noConversion"/>
  </si>
  <si>
    <t>(단위:명,%)</t>
    <phoneticPr fontId="3" type="noConversion"/>
  </si>
  <si>
    <t>구분</t>
    <phoneticPr fontId="3" type="noConversion"/>
  </si>
  <si>
    <t>일평균</t>
    <phoneticPr fontId="3" type="noConversion"/>
  </si>
  <si>
    <t>비율</t>
    <phoneticPr fontId="3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</si>
  <si>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</si>
  <si>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</si>
  <si>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</si>
  <si>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</si>
  <si>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</si>
  <si>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</si>
  <si>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</si>
  <si>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</si>
  <si>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</si>
  <si>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</si>
  <si>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3" type="noConversion"/>
  </si>
  <si>
    <t>공항역</t>
    <phoneticPr fontId="3" type="noConversion"/>
  </si>
  <si>
    <t>송정공원역</t>
    <phoneticPr fontId="3" type="noConversion"/>
  </si>
  <si>
    <t>송정리역</t>
    <phoneticPr fontId="3" type="noConversion"/>
  </si>
  <si>
    <t>도산역</t>
    <phoneticPr fontId="3" type="noConversion"/>
  </si>
  <si>
    <t>평동역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</si>
  <si>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</si>
  <si>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</si>
  <si>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</si>
  <si>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2013년 1/4분기 수송 현황</t>
    <phoneticPr fontId="3" type="noConversion"/>
  </si>
  <si>
    <t>학동증심사
입구역</t>
    <phoneticPr fontId="3" type="noConversion"/>
  </si>
  <si>
    <t>문화전당역
(구도청)</t>
    <phoneticPr fontId="3" type="noConversion"/>
  </si>
  <si>
    <t>운천역
(호남대입구)</t>
    <phoneticPr fontId="3" type="noConversion"/>
  </si>
  <si>
    <t>2013년 2/4분기 수송 현황</t>
    <phoneticPr fontId="3" type="noConversion"/>
  </si>
  <si>
    <t>4월</t>
    <phoneticPr fontId="3" type="noConversion"/>
  </si>
  <si>
    <t>2013년 3/4분기 수송 현황</t>
    <phoneticPr fontId="3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</si>
  <si>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</si>
  <si>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</si>
  <si>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</si>
  <si>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</si>
  <si>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</si>
  <si>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</si>
  <si>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</si>
  <si>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</si>
  <si>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</si>
  <si>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</si>
  <si>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</si>
  <si>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</si>
  <si>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</si>
  <si>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</si>
  <si>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</si>
  <si>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</si>
  <si>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</si>
  <si>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</si>
  <si>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</si>
  <si>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</si>
  <si>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</si>
  <si>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</si>
  <si>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</si>
  <si>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</si>
  <si>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</si>
  <si>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</si>
  <si>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</si>
  <si>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</si>
  <si>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</si>
  <si>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</si>
  <si>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</si>
  <si>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3" type="noConversion"/>
  </si>
  <si>
    <t>소태역</t>
    <phoneticPr fontId="3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</si>
  <si>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3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</si>
  <si>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3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</si>
  <si>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3" type="noConversion"/>
  </si>
  <si>
    <t>년누계</t>
    <phoneticPr fontId="3" type="noConversion"/>
  </si>
  <si>
    <t>비 율</t>
    <phoneticPr fontId="3" type="noConversion"/>
  </si>
  <si>
    <t>분기누계</t>
    <phoneticPr fontId="3" type="noConversion"/>
  </si>
  <si>
    <t>10 월</t>
    <phoneticPr fontId="3" type="noConversion"/>
  </si>
  <si>
    <t>11 월</t>
    <phoneticPr fontId="3" type="noConversion"/>
  </si>
  <si>
    <t>12 월</t>
    <phoneticPr fontId="3" type="noConversion"/>
  </si>
  <si>
    <t>2012년 2/4분기 수송 현황</t>
    <phoneticPr fontId="3" type="noConversion"/>
  </si>
  <si>
    <t>일평균</t>
    <phoneticPr fontId="3" type="noConversion"/>
  </si>
  <si>
    <t>비율</t>
    <phoneticPr fontId="3" type="noConversion"/>
  </si>
  <si>
    <t>5월</t>
    <phoneticPr fontId="3" type="noConversion"/>
  </si>
  <si>
    <t>일평균</t>
    <phoneticPr fontId="3" type="noConversion"/>
  </si>
  <si>
    <t>비율</t>
    <phoneticPr fontId="3" type="noConversion"/>
  </si>
  <si>
    <t>6월</t>
    <phoneticPr fontId="3" type="noConversion"/>
  </si>
  <si>
    <t>일평균</t>
    <phoneticPr fontId="3" type="noConversion"/>
  </si>
  <si>
    <t>2012년 3/4분기 수송 현황</t>
    <phoneticPr fontId="3" type="noConversion"/>
  </si>
  <si>
    <t>(단위:명,%)</t>
    <phoneticPr fontId="3" type="noConversion"/>
  </si>
  <si>
    <t>구분</t>
    <phoneticPr fontId="3" type="noConversion"/>
  </si>
  <si>
    <t>합  계</t>
    <phoneticPr fontId="3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</si>
  <si>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3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</si>
  <si>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3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</si>
  <si>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3" type="noConversion"/>
  </si>
  <si>
    <t>김대중
컨벤션센터역</t>
    <phoneticPr fontId="3" type="noConversion"/>
  </si>
  <si>
    <t>공항역</t>
    <phoneticPr fontId="3" type="noConversion"/>
  </si>
  <si>
    <t>송정공원역</t>
    <phoneticPr fontId="3" type="noConversion"/>
  </si>
  <si>
    <t>송정리역</t>
    <phoneticPr fontId="3" type="noConversion"/>
  </si>
  <si>
    <t>도산역</t>
    <phoneticPr fontId="3" type="noConversion"/>
  </si>
  <si>
    <t>평동역</t>
    <phoneticPr fontId="3" type="noConversion"/>
  </si>
  <si>
    <t>일평균</t>
    <phoneticPr fontId="3" type="noConversion"/>
  </si>
  <si>
    <t>비율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</si>
  <si>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</si>
  <si>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</si>
  <si>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</si>
  <si>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2012년 4/4분기 수송 현황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</si>
  <si>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</si>
  <si>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</si>
  <si>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</si>
  <si>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2013년 4/4분기 수송 현황</t>
    <phoneticPr fontId="3" type="noConversion"/>
  </si>
  <si>
    <t>2014년 1/4분기 수송 현황</t>
    <phoneticPr fontId="3" type="noConversion"/>
  </si>
  <si>
    <t>(단위:명,%)</t>
    <phoneticPr fontId="3" type="noConversion"/>
  </si>
  <si>
    <t>구분</t>
    <phoneticPr fontId="3" type="noConversion"/>
  </si>
  <si>
    <t>합  계</t>
    <phoneticPr fontId="3" type="noConversion"/>
  </si>
  <si>
    <t>학동증심사
입구역</t>
    <phoneticPr fontId="3" type="noConversion"/>
  </si>
  <si>
    <t>문화전당역
(구도청)</t>
    <phoneticPr fontId="3" type="noConversion"/>
  </si>
  <si>
    <t>운천역
(호남대입구)</t>
    <phoneticPr fontId="3" type="noConversion"/>
  </si>
  <si>
    <t>김대중
컨벤션센터역</t>
    <phoneticPr fontId="3" type="noConversion"/>
  </si>
  <si>
    <t>공항역</t>
    <phoneticPr fontId="3" type="noConversion"/>
  </si>
  <si>
    <t>송정공원역</t>
    <phoneticPr fontId="3" type="noConversion"/>
  </si>
  <si>
    <t>송정리역</t>
    <phoneticPr fontId="3" type="noConversion"/>
  </si>
  <si>
    <t>도산역</t>
    <phoneticPr fontId="3" type="noConversion"/>
  </si>
  <si>
    <t>평동역</t>
    <phoneticPr fontId="3" type="noConversion"/>
  </si>
  <si>
    <t>누계</t>
    <phoneticPr fontId="3" type="noConversion"/>
  </si>
  <si>
    <t>일평균</t>
    <phoneticPr fontId="3" type="noConversion"/>
  </si>
  <si>
    <t>비율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</si>
  <si>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</si>
  <si>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</si>
  <si>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</si>
  <si>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2014년 2/4분기 수송 현황</t>
    <phoneticPr fontId="3" type="noConversion"/>
  </si>
  <si>
    <t>구분</t>
    <phoneticPr fontId="3" type="noConversion"/>
  </si>
  <si>
    <t>합  계</t>
    <phoneticPr fontId="3" type="noConversion"/>
  </si>
  <si>
    <t>학동증심사
입구역</t>
    <phoneticPr fontId="3" type="noConversion"/>
  </si>
  <si>
    <t>문화전당역
(구도청)</t>
    <phoneticPr fontId="3" type="noConversion"/>
  </si>
  <si>
    <t>운천역
(호남대입구)</t>
    <phoneticPr fontId="3" type="noConversion"/>
  </si>
  <si>
    <t>김대중
컨벤션센터역</t>
    <phoneticPr fontId="3" type="noConversion"/>
  </si>
  <si>
    <t>공항역</t>
    <phoneticPr fontId="3" type="noConversion"/>
  </si>
  <si>
    <t>송정공원역</t>
    <phoneticPr fontId="3" type="noConversion"/>
  </si>
  <si>
    <t>송정리역</t>
    <phoneticPr fontId="3" type="noConversion"/>
  </si>
  <si>
    <t>도산역</t>
    <phoneticPr fontId="3" type="noConversion"/>
  </si>
  <si>
    <t>평동역</t>
    <phoneticPr fontId="3" type="noConversion"/>
  </si>
  <si>
    <t>누계</t>
    <phoneticPr fontId="3" type="noConversion"/>
  </si>
  <si>
    <t>일평균</t>
    <phoneticPr fontId="3" type="noConversion"/>
  </si>
  <si>
    <t>비율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</si>
  <si>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</si>
  <si>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</si>
  <si>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</si>
  <si>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</si>
  <si>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</si>
  <si>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</si>
  <si>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</si>
  <si>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</si>
  <si>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</si>
  <si>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2014년 3/4분기 수송 현황</t>
    <phoneticPr fontId="3" type="noConversion"/>
  </si>
  <si>
    <t>7 월</t>
    <phoneticPr fontId="3" type="noConversion"/>
  </si>
  <si>
    <t>8 월</t>
    <phoneticPr fontId="3" type="noConversion"/>
  </si>
  <si>
    <t>9 월</t>
    <phoneticPr fontId="3" type="noConversion"/>
  </si>
  <si>
    <t>2014년 4/4분기 수송 현황</t>
    <phoneticPr fontId="3" type="noConversion"/>
  </si>
  <si>
    <t>2015년 1/4분기 수송 현황</t>
    <phoneticPr fontId="3" type="noConversion"/>
  </si>
  <si>
    <t>2015년 2/4분기 수송 현황</t>
    <phoneticPr fontId="3" type="noConversion"/>
  </si>
  <si>
    <t>7 월</t>
    <phoneticPr fontId="3" type="noConversion"/>
  </si>
  <si>
    <t>2015년 3/4분기 수송 현황</t>
    <phoneticPr fontId="3" type="noConversion"/>
  </si>
  <si>
    <t>2015년 4/4분기 수송 현황</t>
    <phoneticPr fontId="3" type="noConversion"/>
  </si>
  <si>
    <t>2016년 1/4분기 수송 현황</t>
    <phoneticPr fontId="3" type="noConversion"/>
  </si>
  <si>
    <t>2016년 2/4분기 수송 현황</t>
    <phoneticPr fontId="3" type="noConversion"/>
  </si>
  <si>
    <t>2016년 3/4분기 수송 현황</t>
    <phoneticPr fontId="3" type="noConversion"/>
  </si>
  <si>
    <t>2016년 4/4분기 수송 현황</t>
    <phoneticPr fontId="3" type="noConversion"/>
  </si>
  <si>
    <t>2017년 1/4분기 수송 현황</t>
    <phoneticPr fontId="3" type="noConversion"/>
  </si>
  <si>
    <t>2017년 2/4분기 수송 현황</t>
    <phoneticPr fontId="3" type="noConversion"/>
  </si>
  <si>
    <t>녹동역</t>
    <phoneticPr fontId="3" type="noConversion"/>
  </si>
  <si>
    <t>문화전당역</t>
    <phoneticPr fontId="3" type="noConversion"/>
  </si>
  <si>
    <t>운천역</t>
    <phoneticPr fontId="3" type="noConversion"/>
  </si>
  <si>
    <t>광주송정역</t>
    <phoneticPr fontId="3" type="noConversion"/>
  </si>
  <si>
    <t>2017년 3/4분기 수송 현황</t>
    <phoneticPr fontId="3" type="noConversion"/>
  </si>
  <si>
    <t>2017년 4/4분기 수송 현황</t>
    <phoneticPr fontId="3" type="noConversion"/>
  </si>
  <si>
    <t>2018년 1/4분기 수송 현황</t>
    <phoneticPr fontId="3" type="noConversion"/>
  </si>
  <si>
    <t>2018년 2/4분기 수송 현황</t>
    <phoneticPr fontId="3" type="noConversion"/>
  </si>
  <si>
    <t>2018년 3/4분기 수송 현황</t>
    <phoneticPr fontId="3" type="noConversion"/>
  </si>
  <si>
    <t>2018년 4/4분기 수송 현황</t>
    <phoneticPr fontId="3" type="noConversion"/>
  </si>
  <si>
    <t>2019년 1/4분기 수송 현황</t>
    <phoneticPr fontId="3" type="noConversion"/>
  </si>
  <si>
    <t>2019년 2/4분기 수송 현황</t>
    <phoneticPr fontId="3" type="noConversion"/>
  </si>
  <si>
    <t>2019년 3/4분기 수송 현황</t>
    <phoneticPr fontId="3" type="noConversion"/>
  </si>
  <si>
    <t>2019년 4/4분기 수송 현황</t>
    <phoneticPr fontId="3" type="noConversion"/>
  </si>
  <si>
    <t>2020년 1/4분기 수송 현황</t>
    <phoneticPr fontId="3" type="noConversion"/>
  </si>
  <si>
    <t>2020년 2/4분기 수송 현황</t>
    <phoneticPr fontId="3" type="noConversion"/>
  </si>
  <si>
    <t>4월</t>
    <phoneticPr fontId="3" type="noConversion"/>
  </si>
  <si>
    <t>5월</t>
    <phoneticPr fontId="3" type="noConversion"/>
  </si>
  <si>
    <t>2020년 3/4분기 수송 현황</t>
    <phoneticPr fontId="3" type="noConversion"/>
  </si>
  <si>
    <t>2020년 4/4분기 수송 현황</t>
    <phoneticPr fontId="3" type="noConversion"/>
  </si>
  <si>
    <t>2021년 1/4분기 수송 현황</t>
    <phoneticPr fontId="3" type="noConversion"/>
  </si>
  <si>
    <t>2021년 2/4분기 수송 현황</t>
    <phoneticPr fontId="3" type="noConversion"/>
  </si>
  <si>
    <t>2021년 3/4분기 수송 현황</t>
    <phoneticPr fontId="3" type="noConversion"/>
  </si>
  <si>
    <t>2021년 4/4분기 수송 현황</t>
    <phoneticPr fontId="3" type="noConversion"/>
  </si>
  <si>
    <t>2022년 1/4분기 수송 현황</t>
    <phoneticPr fontId="3" type="noConversion"/>
  </si>
  <si>
    <t>2022년 2/4분기 수송 현황</t>
    <phoneticPr fontId="3" type="noConversion"/>
  </si>
  <si>
    <t>2022년 3/4분기 수송 현황</t>
    <phoneticPr fontId="3" type="noConversion"/>
  </si>
  <si>
    <t>2022년 4/4분기 수송 현황</t>
    <phoneticPr fontId="3" type="noConversion"/>
  </si>
  <si>
    <t>2023년 1/4분기 수송 현황</t>
    <phoneticPr fontId="3" type="noConversion"/>
  </si>
  <si>
    <t>2023년 2/4분기 수송 현황</t>
    <phoneticPr fontId="3" type="noConversion"/>
  </si>
  <si>
    <t>2023년 3/4분기 수송 현황</t>
    <phoneticPr fontId="3" type="noConversion"/>
  </si>
  <si>
    <t>2023년 4/4분기 수송 현황</t>
    <phoneticPr fontId="3" type="noConversion"/>
  </si>
  <si>
    <t>2024년 1/4분기 수송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</si>
</sst>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-* #,##0.0_-;\-* #,##0.0_-;_-* &quot;-&quot;_-;_-@_-"/>
    <numFmt numFmtId="178" formatCode="#,##0_ "/>
    <numFmt numFmtId="179" formatCode="#,##0.0_ "/>
    <numFmt numFmtId="180" formatCode="_-* #,##0_-;\-* #,##0_-;_-* &quot;-&quot;??_-;_-@_-"/>
    <numFmt numFmtId="181" formatCode="##0.0"/>
  </numFmts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5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2" borderId="2" xfId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1" fontId="7" fillId="0" borderId="2" xfId="1" applyFont="1" applyFill="1" applyBorder="1" applyAlignment="1">
      <alignment horizontal="center" vertical="center" shrinkToFit="1"/>
    </xf>
    <xf numFmtId="177" fontId="7" fillId="2" borderId="3" xfId="1" applyNumberFormat="1" applyFont="1" applyFill="1" applyBorder="1" applyAlignment="1">
      <alignment horizontal="center" vertical="center" shrinkToFit="1"/>
    </xf>
    <xf numFmtId="177" fontId="7" fillId="0" borderId="3" xfId="1" applyNumberFormat="1" applyFont="1" applyFill="1" applyBorder="1" applyAlignment="1">
      <alignment horizontal="center" vertical="center" shrinkToFit="1"/>
    </xf>
    <xf numFmtId="177" fontId="7" fillId="0" borderId="4" xfId="1" applyNumberFormat="1" applyFont="1" applyFill="1" applyBorder="1" applyAlignment="1">
      <alignment horizontal="center" vertical="center" shrinkToFit="1"/>
    </xf>
    <xf numFmtId="41" fontId="7" fillId="2" borderId="5" xfId="1" applyFont="1" applyFill="1" applyBorder="1" applyAlignment="1">
      <alignment horizontal="center" vertical="center" shrinkToFit="1"/>
    </xf>
    <xf numFmtId="177" fontId="6" fillId="2" borderId="6" xfId="1" applyNumberFormat="1" applyFont="1" applyFill="1" applyBorder="1" applyAlignment="1">
      <alignment horizontal="center" vertical="center" shrinkToFit="1"/>
    </xf>
    <xf numFmtId="177" fontId="6" fillId="0" borderId="6" xfId="1" applyNumberFormat="1" applyFont="1" applyFill="1" applyBorder="1" applyAlignment="1">
      <alignment horizontal="center" vertical="center" shrinkToFit="1"/>
    </xf>
    <xf numFmtId="177" fontId="6" fillId="0" borderId="7" xfId="1" applyNumberFormat="1" applyFont="1" applyFill="1" applyBorder="1" applyAlignment="1">
      <alignment horizontal="center" vertical="center" shrinkToFit="1"/>
    </xf>
    <xf numFmtId="177" fontId="7" fillId="2" borderId="6" xfId="1" applyNumberFormat="1" applyFont="1" applyFill="1" applyBorder="1" applyAlignment="1">
      <alignment horizontal="center" vertical="center" shrinkToFit="1"/>
    </xf>
    <xf numFmtId="41" fontId="7" fillId="0" borderId="5" xfId="1" applyFont="1" applyFill="1" applyBorder="1" applyAlignment="1">
      <alignment horizontal="center" vertical="center" shrinkToFit="1"/>
    </xf>
    <xf numFmtId="41" fontId="7" fillId="2" borderId="8" xfId="1" applyFont="1" applyFill="1" applyBorder="1" applyAlignment="1">
      <alignment horizontal="center" vertical="center" shrinkToFit="1"/>
    </xf>
    <xf numFmtId="177" fontId="7" fillId="0" borderId="6" xfId="1" applyNumberFormat="1" applyFont="1" applyFill="1" applyBorder="1" applyAlignment="1">
      <alignment horizontal="center" vertical="center" shrinkToFit="1"/>
    </xf>
    <xf numFmtId="177" fontId="7" fillId="0" borderId="7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41" fontId="7" fillId="0" borderId="0" xfId="1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1" fontId="7" fillId="0" borderId="8" xfId="1" applyFont="1" applyFill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180" fontId="7" fillId="0" borderId="2" xfId="1" applyNumberFormat="1" applyFont="1" applyFill="1" applyBorder="1" applyAlignment="1">
      <alignment horizontal="center" vertical="center" shrinkToFit="1"/>
    </xf>
    <xf numFmtId="178" fontId="12" fillId="0" borderId="5" xfId="4" applyNumberFormat="1" applyFont="1" applyFill="1" applyBorder="1" applyAlignment="1">
      <alignment horizontal="right" vertical="center" wrapText="1"/>
    </xf>
    <xf numFmtId="178" fontId="12" fillId="0" borderId="14" xfId="4" applyNumberFormat="1" applyFont="1" applyFill="1" applyBorder="1" applyAlignment="1">
      <alignment horizontal="right" vertical="center" wrapText="1"/>
    </xf>
    <xf numFmtId="176" fontId="7" fillId="3" borderId="15" xfId="1" applyNumberFormat="1" applyFont="1" applyFill="1" applyBorder="1" applyAlignment="1">
      <alignment horizontal="center" vertical="center" shrinkToFit="1"/>
    </xf>
    <xf numFmtId="41" fontId="7" fillId="3" borderId="16" xfId="1" applyFont="1" applyFill="1" applyBorder="1" applyAlignment="1">
      <alignment horizontal="center" vertical="center" shrinkToFit="1"/>
    </xf>
    <xf numFmtId="41" fontId="7" fillId="3" borderId="16" xfId="1" applyFont="1" applyFill="1" applyBorder="1" applyAlignment="1">
      <alignment horizontal="center" vertical="center" wrapText="1" shrinkToFit="1"/>
    </xf>
    <xf numFmtId="41" fontId="5" fillId="3" borderId="16" xfId="1" applyFont="1" applyFill="1" applyBorder="1" applyAlignment="1">
      <alignment horizontal="center" vertical="center" wrapText="1" shrinkToFit="1"/>
    </xf>
    <xf numFmtId="41" fontId="7" fillId="3" borderId="17" xfId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/>
    </xf>
    <xf numFmtId="177" fontId="7" fillId="2" borderId="19" xfId="1" applyNumberFormat="1" applyFont="1" applyFill="1" applyBorder="1" applyAlignment="1">
      <alignment horizontal="center" vertical="center" shrinkToFit="1"/>
    </xf>
    <xf numFmtId="177" fontId="7" fillId="0" borderId="19" xfId="1" applyNumberFormat="1" applyFont="1" applyFill="1" applyBorder="1" applyAlignment="1">
      <alignment horizontal="center" vertical="center" shrinkToFit="1"/>
    </xf>
    <xf numFmtId="177" fontId="7" fillId="0" borderId="20" xfId="1" applyNumberFormat="1" applyFont="1" applyFill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 shrinkToFit="1"/>
    </xf>
    <xf numFmtId="41" fontId="6" fillId="0" borderId="8" xfId="1" applyFont="1" applyBorder="1" applyAlignment="1">
      <alignment horizontal="center" vertical="center" shrinkToFit="1"/>
    </xf>
    <xf numFmtId="41" fontId="6" fillId="0" borderId="21" xfId="1" applyFont="1" applyBorder="1" applyAlignment="1">
      <alignment horizontal="center" vertical="center" shrinkToFit="1"/>
    </xf>
    <xf numFmtId="178" fontId="12" fillId="0" borderId="8" xfId="4" applyNumberFormat="1" applyFont="1" applyFill="1" applyBorder="1" applyAlignment="1">
      <alignment horizontal="right" vertical="center" wrapText="1"/>
    </xf>
    <xf numFmtId="178" fontId="12" fillId="0" borderId="21" xfId="4" applyNumberFormat="1" applyFont="1" applyFill="1" applyBorder="1" applyAlignment="1">
      <alignment horizontal="right" vertical="center" wrapText="1"/>
    </xf>
    <xf numFmtId="41" fontId="7" fillId="0" borderId="0" xfId="1" applyNumberFormat="1" applyFont="1" applyAlignment="1">
      <alignment horizontal="center" vertical="center" shrinkToFit="1"/>
    </xf>
    <xf numFmtId="41" fontId="7" fillId="0" borderId="0" xfId="1" applyNumberFormat="1" applyFont="1" applyAlignment="1">
      <alignment horizontal="center" vertical="center"/>
    </xf>
    <xf numFmtId="41" fontId="7" fillId="0" borderId="0" xfId="1" applyNumberFormat="1" applyFont="1">
      <alignment vertical="center"/>
    </xf>
    <xf numFmtId="41" fontId="5" fillId="0" borderId="0" xfId="1" applyFont="1" applyAlignment="1">
      <alignment horizontal="center" vertical="center" shrinkToFit="1"/>
    </xf>
    <xf numFmtId="41" fontId="5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5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5" fillId="0" borderId="1" xfId="2" applyFont="1" applyFill="1" applyBorder="1" applyAlignment="1">
      <alignment horizontal="center" vertical="center" shrinkToFit="1"/>
    </xf>
    <xf numFmtId="41" fontId="5" fillId="0" borderId="2" xfId="2" applyFont="1" applyFill="1" applyBorder="1" applyAlignment="1">
      <alignment horizontal="center" vertical="center" shrinkToFit="1"/>
    </xf>
    <xf numFmtId="176" fontId="5" fillId="3" borderId="22" xfId="2" applyNumberFormat="1" applyFont="1" applyFill="1" applyBorder="1" applyAlignment="1">
      <alignment horizontal="center" vertical="center" shrinkToFit="1"/>
    </xf>
    <xf numFmtId="41" fontId="5" fillId="3" borderId="23" xfId="2" applyFont="1" applyFill="1" applyBorder="1" applyAlignment="1">
      <alignment horizontal="center" vertical="center" shrinkToFit="1"/>
    </xf>
    <xf numFmtId="41" fontId="5" fillId="3" borderId="23" xfId="2" applyFont="1" applyFill="1" applyBorder="1" applyAlignment="1">
      <alignment horizontal="center" vertical="center" wrapText="1" shrinkToFit="1"/>
    </xf>
    <xf numFmtId="41" fontId="3" fillId="3" borderId="23" xfId="2" applyFont="1" applyFill="1" applyBorder="1" applyAlignment="1">
      <alignment horizontal="center" vertical="center" wrapText="1" shrinkToFit="1"/>
    </xf>
    <xf numFmtId="41" fontId="5" fillId="3" borderId="24" xfId="2" applyFont="1" applyFill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wrapText="1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Border="1" applyAlignment="1">
      <alignment horizontal="center" vertical="center" shrinkToFit="1"/>
    </xf>
    <xf numFmtId="41" fontId="6" fillId="0" borderId="2" xfId="2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/>
    </xf>
    <xf numFmtId="41" fontId="6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 shrinkToFit="1"/>
    </xf>
    <xf numFmtId="41" fontId="7" fillId="0" borderId="1" xfId="2" applyFont="1" applyFill="1" applyBorder="1" applyAlignment="1">
      <alignment horizontal="center" vertical="center" shrinkToFit="1"/>
    </xf>
    <xf numFmtId="41" fontId="7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77" fontId="7" fillId="2" borderId="3" xfId="2" applyNumberFormat="1" applyFont="1" applyFill="1" applyBorder="1" applyAlignment="1">
      <alignment horizontal="center" vertical="center" shrinkToFit="1"/>
    </xf>
    <xf numFmtId="177" fontId="7" fillId="0" borderId="3" xfId="2" applyNumberFormat="1" applyFont="1" applyFill="1" applyBorder="1" applyAlignment="1">
      <alignment horizontal="center" vertical="center" shrinkToFit="1"/>
    </xf>
    <xf numFmtId="177" fontId="7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7" fillId="2" borderId="5" xfId="2" applyFont="1" applyFill="1" applyBorder="1" applyAlignment="1">
      <alignment horizontal="center" vertical="center" shrinkToFit="1"/>
    </xf>
    <xf numFmtId="41" fontId="5" fillId="0" borderId="5" xfId="2" applyFont="1" applyFill="1" applyBorder="1" applyAlignment="1">
      <alignment horizontal="center" vertical="center" shrinkToFit="1"/>
    </xf>
    <xf numFmtId="41" fontId="5" fillId="0" borderId="14" xfId="2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177" fontId="6" fillId="2" borderId="6" xfId="2" applyNumberFormat="1" applyFont="1" applyFill="1" applyBorder="1" applyAlignment="1">
      <alignment horizontal="center" vertical="center" shrinkToFit="1"/>
    </xf>
    <xf numFmtId="177" fontId="6" fillId="0" borderId="6" xfId="2" applyNumberFormat="1" applyFont="1" applyFill="1" applyBorder="1" applyAlignment="1">
      <alignment horizontal="center" vertical="center" shrinkToFit="1"/>
    </xf>
    <xf numFmtId="177" fontId="6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77" fontId="7" fillId="2" borderId="6" xfId="2" applyNumberFormat="1" applyFont="1" applyFill="1" applyBorder="1" applyAlignment="1">
      <alignment horizontal="center" vertical="center" shrinkToFit="1"/>
    </xf>
    <xf numFmtId="177" fontId="5" fillId="0" borderId="6" xfId="2" applyNumberFormat="1" applyFont="1" applyFill="1" applyBorder="1" applyAlignment="1">
      <alignment horizontal="center" vertical="center" shrinkToFit="1"/>
    </xf>
    <xf numFmtId="177" fontId="5" fillId="0" borderId="7" xfId="2" applyNumberFormat="1" applyFont="1" applyFill="1" applyBorder="1" applyAlignment="1">
      <alignment horizontal="center" vertical="center" shrinkToFit="1"/>
    </xf>
    <xf numFmtId="41" fontId="7" fillId="0" borderId="5" xfId="2" applyFont="1" applyFill="1" applyBorder="1" applyAlignment="1">
      <alignment horizontal="center" vertical="center" shrinkToFit="1"/>
    </xf>
    <xf numFmtId="41" fontId="7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7" fillId="2" borderId="8" xfId="2" applyFont="1" applyFill="1" applyBorder="1" applyAlignment="1">
      <alignment horizontal="center" vertical="center" shrinkToFit="1"/>
    </xf>
    <xf numFmtId="41" fontId="5" fillId="0" borderId="8" xfId="2" applyFont="1" applyFill="1" applyBorder="1" applyAlignment="1">
      <alignment horizontal="center" vertical="center" shrinkToFit="1"/>
    </xf>
    <xf numFmtId="41" fontId="5" fillId="0" borderId="21" xfId="2" applyFont="1" applyFill="1" applyBorder="1" applyAlignment="1">
      <alignment horizontal="center" vertical="center" shrinkToFit="1"/>
    </xf>
    <xf numFmtId="177" fontId="7" fillId="0" borderId="6" xfId="2" applyNumberFormat="1" applyFont="1" applyFill="1" applyBorder="1" applyAlignment="1">
      <alignment horizontal="center" vertical="center" shrinkToFit="1"/>
    </xf>
    <xf numFmtId="177" fontId="7" fillId="0" borderId="7" xfId="2" applyNumberFormat="1" applyFont="1" applyFill="1" applyBorder="1" applyAlignment="1">
      <alignment horizontal="center" vertical="center" shrinkToFit="1"/>
    </xf>
    <xf numFmtId="176" fontId="5" fillId="3" borderId="25" xfId="2" applyNumberFormat="1" applyFont="1" applyFill="1" applyBorder="1" applyAlignment="1">
      <alignment horizontal="center" vertical="center" shrinkToFit="1"/>
    </xf>
    <xf numFmtId="41" fontId="5" fillId="3" borderId="26" xfId="2" applyFont="1" applyFill="1" applyBorder="1" applyAlignment="1">
      <alignment horizontal="center" vertical="center" shrinkToFit="1"/>
    </xf>
    <xf numFmtId="41" fontId="5" fillId="3" borderId="26" xfId="2" applyFont="1" applyFill="1" applyBorder="1" applyAlignment="1">
      <alignment horizontal="center" vertical="center" wrapText="1" shrinkToFit="1"/>
    </xf>
    <xf numFmtId="41" fontId="5" fillId="3" borderId="27" xfId="2" applyFont="1" applyFill="1" applyBorder="1" applyAlignment="1">
      <alignment horizontal="center" vertical="center" shrinkToFit="1"/>
    </xf>
    <xf numFmtId="41" fontId="3" fillId="3" borderId="26" xfId="2" applyFont="1" applyFill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wrapText="1"/>
    </xf>
    <xf numFmtId="41" fontId="6" fillId="2" borderId="29" xfId="2" applyFont="1" applyFill="1" applyBorder="1" applyAlignment="1">
      <alignment horizontal="center" vertical="center" shrinkToFit="1"/>
    </xf>
    <xf numFmtId="41" fontId="6" fillId="0" borderId="30" xfId="2" applyFont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7" fillId="2" borderId="32" xfId="2" applyFont="1" applyFill="1" applyBorder="1" applyAlignment="1">
      <alignment horizontal="center" vertical="center" shrinkToFit="1"/>
    </xf>
    <xf numFmtId="41" fontId="7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77" fontId="7" fillId="2" borderId="35" xfId="2" applyNumberFormat="1" applyFont="1" applyFill="1" applyBorder="1" applyAlignment="1">
      <alignment horizontal="center" vertical="center" shrinkToFit="1"/>
    </xf>
    <xf numFmtId="177" fontId="7" fillId="0" borderId="36" xfId="2" applyNumberFormat="1" applyFont="1" applyFill="1" applyBorder="1" applyAlignment="1">
      <alignment horizontal="center" vertical="center" shrinkToFit="1"/>
    </xf>
    <xf numFmtId="0" fontId="8" fillId="0" borderId="37" xfId="0" applyFont="1" applyBorder="1" applyAlignment="1">
      <alignment horizontal="center" vertical="center"/>
    </xf>
    <xf numFmtId="177" fontId="6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7" fillId="2" borderId="40" xfId="2" applyFont="1" applyFill="1" applyBorder="1" applyAlignment="1">
      <alignment horizontal="center" vertical="center" shrinkToFit="1"/>
    </xf>
    <xf numFmtId="41" fontId="7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7" fillId="2" borderId="43" xfId="2" applyFont="1" applyFill="1" applyBorder="1" applyAlignment="1">
      <alignment horizontal="center" vertical="center" shrinkToFit="1"/>
    </xf>
    <xf numFmtId="41" fontId="7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77" fontId="7" fillId="2" borderId="38" xfId="2" applyNumberFormat="1" applyFont="1" applyFill="1" applyBorder="1" applyAlignment="1">
      <alignment horizontal="center" vertical="center" shrinkToFit="1"/>
    </xf>
    <xf numFmtId="177" fontId="7" fillId="0" borderId="45" xfId="2" applyNumberFormat="1" applyFont="1" applyFill="1" applyBorder="1" applyAlignment="1">
      <alignment horizontal="center" vertical="center" shrinkToFit="1"/>
    </xf>
    <xf numFmtId="41" fontId="7" fillId="0" borderId="44" xfId="2" applyFont="1" applyFill="1" applyBorder="1" applyAlignment="1">
      <alignment horizontal="center" vertical="center" shrinkToFit="1"/>
    </xf>
    <xf numFmtId="41" fontId="5" fillId="3" borderId="46" xfId="2" applyFont="1" applyFill="1" applyBorder="1" applyAlignment="1">
      <alignment horizontal="center" vertical="center" wrapText="1" shrinkToFit="1"/>
    </xf>
    <xf numFmtId="41" fontId="6" fillId="0" borderId="47" xfId="2" applyFont="1" applyBorder="1" applyAlignment="1">
      <alignment horizontal="center" vertical="center" shrinkToFit="1"/>
    </xf>
    <xf numFmtId="41" fontId="6" fillId="2" borderId="48" xfId="2" applyFont="1" applyFill="1" applyBorder="1" applyAlignment="1">
      <alignment horizontal="center" vertical="center" shrinkToFit="1"/>
    </xf>
    <xf numFmtId="177" fontId="6" fillId="0" borderId="49" xfId="2" applyNumberFormat="1" applyFont="1" applyFill="1" applyBorder="1" applyAlignment="1">
      <alignment horizontal="center" vertical="center" shrinkToFit="1"/>
    </xf>
    <xf numFmtId="177" fontId="6" fillId="0" borderId="45" xfId="2" applyNumberFormat="1" applyFont="1" applyFill="1" applyBorder="1" applyAlignment="1">
      <alignment horizontal="center" vertical="center" shrinkToFit="1"/>
    </xf>
    <xf numFmtId="41" fontId="7" fillId="0" borderId="50" xfId="2" applyFont="1" applyBorder="1" applyAlignment="1">
      <alignment horizontal="center" vertical="center" shrinkToFit="1"/>
    </xf>
    <xf numFmtId="41" fontId="7" fillId="0" borderId="48" xfId="2" applyFont="1" applyFill="1" applyBorder="1" applyAlignment="1">
      <alignment horizontal="center" vertical="center" shrinkToFit="1"/>
    </xf>
    <xf numFmtId="177" fontId="7" fillId="0" borderId="49" xfId="2" applyNumberFormat="1" applyFont="1" applyFill="1" applyBorder="1" applyAlignment="1">
      <alignment horizontal="center" vertical="center" shrinkToFit="1"/>
    </xf>
    <xf numFmtId="41" fontId="7" fillId="0" borderId="50" xfId="2" applyFont="1" applyFill="1" applyBorder="1" applyAlignment="1">
      <alignment horizontal="center" vertical="center" shrinkToFit="1"/>
    </xf>
    <xf numFmtId="177" fontId="7" fillId="0" borderId="51" xfId="2" applyNumberFormat="1" applyFont="1" applyFill="1" applyBorder="1" applyAlignment="1">
      <alignment horizontal="center" vertical="center" shrinkToFit="1"/>
    </xf>
    <xf numFmtId="41" fontId="7" fillId="0" borderId="52" xfId="2" applyFont="1" applyFill="1" applyBorder="1" applyAlignment="1">
      <alignment horizontal="center" vertical="center" shrinkToFit="1"/>
    </xf>
    <xf numFmtId="41" fontId="5" fillId="3" borderId="53" xfId="2" applyFont="1" applyFill="1" applyBorder="1" applyAlignment="1">
      <alignment horizontal="center" vertical="center" shrinkToFit="1"/>
    </xf>
    <xf numFmtId="0" fontId="8" fillId="0" borderId="28" xfId="0" applyFont="1" applyBorder="1" applyAlignment="1">
      <alignment horizontal="center" vertical="center" shrinkToFit="1"/>
    </xf>
    <xf numFmtId="41" fontId="6" fillId="2" borderId="29" xfId="2" applyFont="1" applyFill="1" applyBorder="1" applyAlignment="1">
      <alignment vertical="center" shrinkToFit="1"/>
    </xf>
    <xf numFmtId="41" fontId="6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41" fontId="6" fillId="2" borderId="33" xfId="2" applyFont="1" applyFill="1" applyBorder="1" applyAlignment="1">
      <alignment vertical="center" shrinkToFit="1"/>
    </xf>
    <xf numFmtId="41" fontId="6" fillId="2" borderId="54" xfId="2" applyFont="1" applyFill="1" applyBorder="1" applyAlignment="1">
      <alignment vertical="center" shrinkToFit="1"/>
    </xf>
    <xf numFmtId="0" fontId="8" fillId="0" borderId="55" xfId="0" applyFont="1" applyBorder="1" applyAlignment="1">
      <alignment horizontal="center" vertical="center"/>
    </xf>
    <xf numFmtId="178" fontId="6" fillId="2" borderId="56" xfId="0" applyNumberFormat="1" applyFont="1" applyFill="1" applyBorder="1" applyAlignment="1">
      <alignment vertical="center" shrinkToFit="1"/>
    </xf>
    <xf numFmtId="178" fontId="0" fillId="0" borderId="0" xfId="0" applyNumberFormat="1" applyAlignment="1">
      <alignment vertical="center" shrinkToFit="1"/>
    </xf>
    <xf numFmtId="0" fontId="8" fillId="0" borderId="57" xfId="0" applyFont="1" applyBorder="1" applyAlignment="1">
      <alignment horizontal="center" vertical="center" shrinkToFit="1"/>
    </xf>
    <xf numFmtId="41" fontId="6" fillId="2" borderId="58" xfId="2" applyFont="1" applyFill="1" applyBorder="1" applyAlignment="1">
      <alignment vertical="center" shrinkToFit="1"/>
    </xf>
    <xf numFmtId="0" fontId="8" fillId="0" borderId="34" xfId="0" applyFont="1" applyBorder="1" applyAlignment="1">
      <alignment horizontal="center" vertical="center"/>
    </xf>
    <xf numFmtId="178" fontId="6" fillId="2" borderId="35" xfId="0" applyNumberFormat="1" applyFont="1" applyFill="1" applyBorder="1" applyAlignment="1">
      <alignment vertical="center" shrinkToFit="1"/>
    </xf>
    <xf numFmtId="41" fontId="7" fillId="2" borderId="40" xfId="2" applyFont="1" applyFill="1" applyBorder="1" applyAlignment="1">
      <alignment vertical="center" shrinkToFit="1"/>
    </xf>
    <xf numFmtId="41" fontId="7" fillId="2" borderId="32" xfId="2" applyFont="1" applyFill="1" applyBorder="1" applyAlignment="1">
      <alignment vertical="center" shrinkToFit="1"/>
    </xf>
    <xf numFmtId="178" fontId="7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7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78" fontId="7" fillId="2" borderId="56" xfId="0" applyNumberFormat="1" applyFont="1" applyFill="1" applyBorder="1" applyAlignment="1">
      <alignment vertical="center" shrinkToFit="1"/>
    </xf>
    <xf numFmtId="178" fontId="7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41" fontId="6" fillId="0" borderId="47" xfId="2" applyFont="1" applyBorder="1" applyAlignment="1">
      <alignment vertical="center" shrinkToFit="1"/>
    </xf>
    <xf numFmtId="41" fontId="6" fillId="2" borderId="48" xfId="2" applyFont="1" applyFill="1" applyBorder="1" applyAlignment="1">
      <alignment vertical="center" shrinkToFit="1"/>
    </xf>
    <xf numFmtId="41" fontId="5" fillId="3" borderId="62" xfId="2" applyFont="1" applyFill="1" applyBorder="1" applyAlignment="1">
      <alignment horizontal="center" vertical="center" shrinkToFit="1"/>
    </xf>
    <xf numFmtId="179" fontId="6" fillId="0" borderId="63" xfId="0" applyNumberFormat="1" applyFont="1" applyFill="1" applyBorder="1" applyAlignment="1">
      <alignment vertical="center" shrinkToFit="1"/>
    </xf>
    <xf numFmtId="179" fontId="6" fillId="0" borderId="64" xfId="0" applyNumberFormat="1" applyFont="1" applyFill="1" applyBorder="1" applyAlignment="1">
      <alignment vertical="center" shrinkToFit="1"/>
    </xf>
    <xf numFmtId="179" fontId="6" fillId="0" borderId="65" xfId="0" applyNumberFormat="1" applyFont="1" applyFill="1" applyBorder="1" applyAlignment="1">
      <alignment vertical="center" shrinkToFit="1"/>
    </xf>
    <xf numFmtId="179" fontId="6" fillId="0" borderId="51" xfId="0" applyNumberFormat="1" applyFont="1" applyFill="1" applyBorder="1" applyAlignment="1">
      <alignment vertical="center" shrinkToFit="1"/>
    </xf>
    <xf numFmtId="179" fontId="6" fillId="0" borderId="36" xfId="0" applyNumberFormat="1" applyFont="1" applyFill="1" applyBorder="1" applyAlignment="1">
      <alignment vertical="center" shrinkToFit="1"/>
    </xf>
    <xf numFmtId="179" fontId="6" fillId="0" borderId="66" xfId="0" applyNumberFormat="1" applyFont="1" applyFill="1" applyBorder="1" applyAlignment="1">
      <alignment vertical="center" shrinkToFit="1"/>
    </xf>
    <xf numFmtId="41" fontId="7" fillId="0" borderId="52" xfId="2" applyFont="1" applyFill="1" applyBorder="1" applyAlignment="1">
      <alignment vertical="center" shrinkToFit="1"/>
    </xf>
    <xf numFmtId="41" fontId="7" fillId="0" borderId="41" xfId="2" applyFont="1" applyFill="1" applyBorder="1" applyAlignment="1">
      <alignment vertical="center" shrinkToFit="1"/>
    </xf>
    <xf numFmtId="41" fontId="7" fillId="0" borderId="67" xfId="2" applyFont="1" applyFill="1" applyBorder="1" applyAlignment="1">
      <alignment vertical="center" shrinkToFit="1"/>
    </xf>
    <xf numFmtId="41" fontId="7" fillId="0" borderId="48" xfId="2" applyFont="1" applyFill="1" applyBorder="1" applyAlignment="1">
      <alignment vertical="center" shrinkToFit="1"/>
    </xf>
    <xf numFmtId="41" fontId="7" fillId="0" borderId="33" xfId="2" applyFont="1" applyFill="1" applyBorder="1" applyAlignment="1">
      <alignment vertical="center" shrinkToFit="1"/>
    </xf>
    <xf numFmtId="41" fontId="7" fillId="0" borderId="54" xfId="2" applyFont="1" applyFill="1" applyBorder="1" applyAlignment="1">
      <alignment vertical="center" shrinkToFit="1"/>
    </xf>
    <xf numFmtId="179" fontId="7" fillId="0" borderId="49" xfId="0" applyNumberFormat="1" applyFont="1" applyFill="1" applyBorder="1" applyAlignment="1">
      <alignment vertical="center" shrinkToFit="1"/>
    </xf>
    <xf numFmtId="179" fontId="7" fillId="0" borderId="45" xfId="0" applyNumberFormat="1" applyFont="1" applyFill="1" applyBorder="1" applyAlignment="1">
      <alignment vertical="center" shrinkToFit="1"/>
    </xf>
    <xf numFmtId="179" fontId="7" fillId="0" borderId="68" xfId="0" applyNumberFormat="1" applyFont="1" applyFill="1" applyBorder="1" applyAlignment="1">
      <alignment vertical="center" shrinkToFit="1"/>
    </xf>
    <xf numFmtId="179" fontId="0" fillId="0" borderId="0" xfId="0" applyNumberFormat="1" applyAlignment="1">
      <alignment vertical="center" shrinkToFit="1"/>
    </xf>
    <xf numFmtId="41" fontId="7" fillId="0" borderId="59" xfId="2" applyFont="1" applyFill="1" applyBorder="1" applyAlignment="1">
      <alignment vertical="center" shrinkToFit="1"/>
    </xf>
    <xf numFmtId="41" fontId="7" fillId="0" borderId="60" xfId="2" applyFont="1" applyFill="1" applyBorder="1" applyAlignment="1">
      <alignment vertical="center" shrinkToFit="1"/>
    </xf>
    <xf numFmtId="41" fontId="7" fillId="0" borderId="61" xfId="2" applyFont="1" applyFill="1" applyBorder="1" applyAlignment="1">
      <alignment vertical="center" shrinkToFit="1"/>
    </xf>
    <xf numFmtId="179" fontId="7" fillId="0" borderId="63" xfId="0" applyNumberFormat="1" applyFont="1" applyFill="1" applyBorder="1" applyAlignment="1">
      <alignment vertical="center" shrinkToFit="1"/>
    </xf>
    <xf numFmtId="179" fontId="7" fillId="0" borderId="64" xfId="0" applyNumberFormat="1" applyFont="1" applyFill="1" applyBorder="1" applyAlignment="1">
      <alignment vertical="center" shrinkToFit="1"/>
    </xf>
    <xf numFmtId="179" fontId="7" fillId="0" borderId="65" xfId="0" applyNumberFormat="1" applyFont="1" applyFill="1" applyBorder="1" applyAlignment="1">
      <alignment vertical="center" shrinkToFit="1"/>
    </xf>
    <xf numFmtId="179" fontId="7" fillId="0" borderId="51" xfId="0" applyNumberFormat="1" applyFont="1" applyFill="1" applyBorder="1" applyAlignment="1">
      <alignment vertical="center" shrinkToFit="1"/>
    </xf>
    <xf numFmtId="179" fontId="7" fillId="0" borderId="36" xfId="0" applyNumberFormat="1" applyFont="1" applyFill="1" applyBorder="1" applyAlignment="1">
      <alignment vertical="center" shrinkToFit="1"/>
    </xf>
    <xf numFmtId="179" fontId="7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6" fontId="5" fillId="3" borderId="69" xfId="2" applyNumberFormat="1" applyFont="1" applyFill="1" applyBorder="1" applyAlignment="1">
      <alignment horizontal="center" vertical="center" shrinkToFit="1"/>
    </xf>
    <xf numFmtId="0" fontId="8" fillId="0" borderId="70" xfId="0" applyFont="1" applyBorder="1" applyAlignment="1">
      <alignment horizontal="center" vertical="center" shrinkToFit="1"/>
    </xf>
    <xf numFmtId="0" fontId="8" fillId="0" borderId="71" xfId="0" applyFont="1" applyBorder="1" applyAlignment="1">
      <alignment horizontal="center" vertical="center"/>
    </xf>
    <xf numFmtId="0" fontId="8" fillId="0" borderId="72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shrinkToFit="1"/>
    </xf>
    <xf numFmtId="0" fontId="8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5" fillId="3" borderId="77" xfId="2" applyFont="1" applyFill="1" applyBorder="1" applyAlignment="1">
      <alignment horizontal="center" vertical="center" shrinkToFit="1"/>
    </xf>
    <xf numFmtId="41" fontId="6" fillId="2" borderId="78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78" fontId="6" fillId="2" borderId="80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178" fontId="6" fillId="2" borderId="82" xfId="0" applyNumberFormat="1" applyFont="1" applyFill="1" applyBorder="1" applyAlignment="1">
      <alignment vertical="center" shrinkToFit="1"/>
    </xf>
    <xf numFmtId="41" fontId="7" fillId="2" borderId="81" xfId="2" applyFont="1" applyFill="1" applyBorder="1" applyAlignment="1">
      <alignment vertical="center" shrinkToFit="1"/>
    </xf>
    <xf numFmtId="41" fontId="7" fillId="2" borderId="79" xfId="2" applyFont="1" applyFill="1" applyBorder="1" applyAlignment="1">
      <alignment vertical="center" shrinkToFit="1"/>
    </xf>
    <xf numFmtId="178" fontId="7" fillId="2" borderId="83" xfId="0" applyNumberFormat="1" applyFont="1" applyFill="1" applyBorder="1" applyAlignment="1">
      <alignment vertical="center" shrinkToFit="1"/>
    </xf>
    <xf numFmtId="41" fontId="7" fillId="2" borderId="84" xfId="2" applyFont="1" applyFill="1" applyBorder="1" applyAlignment="1">
      <alignment vertical="center" shrinkToFit="1"/>
    </xf>
    <xf numFmtId="178" fontId="7" fillId="2" borderId="80" xfId="0" applyNumberFormat="1" applyFont="1" applyFill="1" applyBorder="1" applyAlignment="1">
      <alignment vertical="center" shrinkToFit="1"/>
    </xf>
    <xf numFmtId="178" fontId="7" fillId="2" borderId="82" xfId="0" applyNumberFormat="1" applyFont="1" applyFill="1" applyBorder="1" applyAlignment="1">
      <alignment vertical="center" shrinkToFit="1"/>
    </xf>
    <xf numFmtId="41" fontId="5" fillId="3" borderId="85" xfId="2" applyFont="1" applyFill="1" applyBorder="1" applyAlignment="1">
      <alignment horizontal="center" vertical="center" shrinkToFit="1"/>
    </xf>
    <xf numFmtId="41" fontId="6" fillId="0" borderId="86" xfId="2" applyFont="1" applyBorder="1" applyAlignment="1">
      <alignment vertical="center" shrinkToFit="1"/>
    </xf>
    <xf numFmtId="41" fontId="6" fillId="2" borderId="87" xfId="2" applyFont="1" applyFill="1" applyBorder="1" applyAlignment="1">
      <alignment vertical="center" shrinkToFit="1"/>
    </xf>
    <xf numFmtId="179" fontId="6" fillId="0" borderId="88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179" fontId="6" fillId="0" borderId="90" xfId="0" applyNumberFormat="1" applyFont="1" applyFill="1" applyBorder="1" applyAlignment="1">
      <alignment vertical="center" shrinkToFit="1"/>
    </xf>
    <xf numFmtId="41" fontId="7" fillId="0" borderId="89" xfId="2" applyFont="1" applyFill="1" applyBorder="1" applyAlignment="1">
      <alignment vertical="center" shrinkToFit="1"/>
    </xf>
    <xf numFmtId="41" fontId="7" fillId="0" borderId="87" xfId="2" applyFont="1" applyFill="1" applyBorder="1" applyAlignment="1">
      <alignment vertical="center" shrinkToFit="1"/>
    </xf>
    <xf numFmtId="179" fontId="7" fillId="0" borderId="91" xfId="0" applyNumberFormat="1" applyFont="1" applyFill="1" applyBorder="1" applyAlignment="1">
      <alignment vertical="center" shrinkToFit="1"/>
    </xf>
    <xf numFmtId="41" fontId="7" fillId="0" borderId="92" xfId="2" applyFont="1" applyFill="1" applyBorder="1" applyAlignment="1">
      <alignment vertical="center" shrinkToFit="1"/>
    </xf>
    <xf numFmtId="179" fontId="7" fillId="0" borderId="88" xfId="0" applyNumberFormat="1" applyFont="1" applyFill="1" applyBorder="1" applyAlignment="1">
      <alignment vertical="center" shrinkToFit="1"/>
    </xf>
    <xf numFmtId="179" fontId="7" fillId="0" borderId="90" xfId="0" applyNumberFormat="1" applyFont="1" applyFill="1" applyBorder="1" applyAlignment="1">
      <alignment vertical="center" shrinkToFit="1"/>
    </xf>
    <xf numFmtId="41" fontId="5" fillId="3" borderId="85" xfId="2" applyFont="1" applyFill="1" applyBorder="1" applyAlignment="1">
      <alignment horizontal="center" vertical="center" wrapText="1" shrinkToFit="1"/>
    </xf>
    <xf numFmtId="41" fontId="5" fillId="3" borderId="93" xfId="2" applyFont="1" applyFill="1" applyBorder="1" applyAlignment="1">
      <alignment horizontal="center" vertical="center" shrinkToFit="1"/>
    </xf>
    <xf numFmtId="41" fontId="6" fillId="0" borderId="94" xfId="2" applyFont="1" applyBorder="1" applyAlignment="1">
      <alignment vertical="center" shrinkToFit="1"/>
    </xf>
    <xf numFmtId="41" fontId="6" fillId="2" borderId="95" xfId="2" applyFont="1" applyFill="1" applyBorder="1" applyAlignment="1">
      <alignment vertical="center" shrinkToFit="1"/>
    </xf>
    <xf numFmtId="179" fontId="6" fillId="0" borderId="96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179" fontId="6" fillId="0" borderId="98" xfId="0" applyNumberFormat="1" applyFont="1" applyFill="1" applyBorder="1" applyAlignment="1">
      <alignment vertical="center" shrinkToFit="1"/>
    </xf>
    <xf numFmtId="41" fontId="7" fillId="0" borderId="97" xfId="2" applyFont="1" applyFill="1" applyBorder="1" applyAlignment="1">
      <alignment vertical="center" shrinkToFit="1"/>
    </xf>
    <xf numFmtId="41" fontId="7" fillId="0" borderId="95" xfId="2" applyFont="1" applyFill="1" applyBorder="1" applyAlignment="1">
      <alignment vertical="center" shrinkToFit="1"/>
    </xf>
    <xf numFmtId="179" fontId="7" fillId="0" borderId="99" xfId="0" applyNumberFormat="1" applyFont="1" applyFill="1" applyBorder="1" applyAlignment="1">
      <alignment vertical="center" shrinkToFit="1"/>
    </xf>
    <xf numFmtId="41" fontId="7" fillId="0" borderId="100" xfId="2" applyFont="1" applyFill="1" applyBorder="1" applyAlignment="1">
      <alignment vertical="center" shrinkToFit="1"/>
    </xf>
    <xf numFmtId="179" fontId="7" fillId="0" borderId="96" xfId="0" applyNumberFormat="1" applyFont="1" applyFill="1" applyBorder="1" applyAlignment="1">
      <alignment vertical="center" shrinkToFit="1"/>
    </xf>
    <xf numFmtId="179" fontId="7" fillId="0" borderId="98" xfId="0" applyNumberFormat="1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176" fontId="5" fillId="3" borderId="69" xfId="1" applyNumberFormat="1" applyFont="1" applyFill="1" applyBorder="1" applyAlignment="1">
      <alignment horizontal="center" vertical="center" shrinkToFit="1"/>
    </xf>
    <xf numFmtId="41" fontId="5" fillId="3" borderId="77" xfId="1" applyFont="1" applyFill="1" applyBorder="1" applyAlignment="1">
      <alignment horizontal="center" vertical="center" shrinkToFit="1"/>
    </xf>
    <xf numFmtId="41" fontId="5" fillId="3" borderId="85" xfId="1" applyFont="1" applyFill="1" applyBorder="1" applyAlignment="1">
      <alignment horizontal="center" vertical="center" shrinkToFit="1"/>
    </xf>
    <xf numFmtId="41" fontId="3" fillId="3" borderId="26" xfId="1" applyFont="1" applyFill="1" applyBorder="1" applyAlignment="1">
      <alignment horizontal="center" vertical="center" wrapText="1" shrinkToFit="1"/>
    </xf>
    <xf numFmtId="41" fontId="5" fillId="3" borderId="26" xfId="1" applyFont="1" applyFill="1" applyBorder="1" applyAlignment="1">
      <alignment horizontal="center" vertical="center" shrinkToFit="1"/>
    </xf>
    <xf numFmtId="41" fontId="5" fillId="3" borderId="85" xfId="1" applyFont="1" applyFill="1" applyBorder="1" applyAlignment="1">
      <alignment horizontal="center" vertical="center" wrapText="1" shrinkToFit="1"/>
    </xf>
    <xf numFmtId="41" fontId="5" fillId="3" borderId="26" xfId="1" applyFont="1" applyFill="1" applyBorder="1" applyAlignment="1">
      <alignment horizontal="center" vertical="center" wrapText="1" shrinkToFit="1"/>
    </xf>
    <xf numFmtId="41" fontId="5" fillId="3" borderId="93" xfId="1" applyFont="1" applyFill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 shrinkToFit="1"/>
    </xf>
    <xf numFmtId="41" fontId="6" fillId="2" borderId="78" xfId="1" applyFont="1" applyFill="1" applyBorder="1" applyAlignment="1">
      <alignment vertical="center" shrinkToFit="1"/>
    </xf>
    <xf numFmtId="41" fontId="6" fillId="0" borderId="86" xfId="1" applyFont="1" applyBorder="1" applyAlignment="1">
      <alignment vertical="center" shrinkToFit="1"/>
    </xf>
    <xf numFmtId="41" fontId="6" fillId="0" borderId="30" xfId="1" applyFont="1" applyBorder="1" applyAlignment="1">
      <alignment vertical="center" shrinkToFit="1"/>
    </xf>
    <xf numFmtId="41" fontId="6" fillId="0" borderId="101" xfId="1" applyFont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2" borderId="87" xfId="1" applyFont="1" applyFill="1" applyBorder="1" applyAlignment="1">
      <alignment vertical="center" shrinkToFit="1"/>
    </xf>
    <xf numFmtId="41" fontId="6" fillId="2" borderId="33" xfId="1" applyFont="1" applyFill="1" applyBorder="1" applyAlignment="1">
      <alignment vertical="center" shrinkToFit="1"/>
    </xf>
    <xf numFmtId="41" fontId="6" fillId="2" borderId="54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95" xfId="1" applyFont="1" applyFill="1" applyBorder="1" applyAlignment="1">
      <alignment vertical="center" shrinkToFit="1"/>
    </xf>
    <xf numFmtId="41" fontId="7" fillId="2" borderId="81" xfId="1" applyFont="1" applyFill="1" applyBorder="1" applyAlignment="1">
      <alignment vertical="center" shrinkToFit="1"/>
    </xf>
    <xf numFmtId="41" fontId="7" fillId="0" borderId="89" xfId="1" applyFont="1" applyFill="1" applyBorder="1" applyAlignment="1">
      <alignment vertical="center" shrinkToFit="1"/>
    </xf>
    <xf numFmtId="41" fontId="7" fillId="0" borderId="41" xfId="1" applyFont="1" applyFill="1" applyBorder="1" applyAlignment="1">
      <alignment vertical="center" shrinkToFit="1"/>
    </xf>
    <xf numFmtId="41" fontId="7" fillId="0" borderId="97" xfId="1" applyFont="1" applyFill="1" applyBorder="1" applyAlignment="1">
      <alignment vertical="center" shrinkToFit="1"/>
    </xf>
    <xf numFmtId="41" fontId="7" fillId="2" borderId="79" xfId="1" applyFont="1" applyFill="1" applyBorder="1" applyAlignment="1">
      <alignment vertical="center" shrinkToFit="1"/>
    </xf>
    <xf numFmtId="41" fontId="7" fillId="0" borderId="87" xfId="1" applyFont="1" applyFill="1" applyBorder="1" applyAlignment="1">
      <alignment vertical="center" shrinkToFit="1"/>
    </xf>
    <xf numFmtId="41" fontId="7" fillId="0" borderId="33" xfId="1" applyFont="1" applyFill="1" applyBorder="1" applyAlignment="1">
      <alignment vertical="center" shrinkToFit="1"/>
    </xf>
    <xf numFmtId="41" fontId="7" fillId="0" borderId="95" xfId="1" applyFont="1" applyFill="1" applyBorder="1" applyAlignment="1">
      <alignment vertical="center" shrinkToFit="1"/>
    </xf>
    <xf numFmtId="41" fontId="7" fillId="2" borderId="84" xfId="1" applyFont="1" applyFill="1" applyBorder="1" applyAlignment="1">
      <alignment vertical="center" shrinkToFit="1"/>
    </xf>
    <xf numFmtId="41" fontId="7" fillId="0" borderId="92" xfId="1" applyFont="1" applyFill="1" applyBorder="1" applyAlignment="1">
      <alignment vertical="center" shrinkToFit="1"/>
    </xf>
    <xf numFmtId="41" fontId="7" fillId="0" borderId="60" xfId="1" applyFont="1" applyFill="1" applyBorder="1" applyAlignment="1">
      <alignment vertical="center" shrinkToFit="1"/>
    </xf>
    <xf numFmtId="41" fontId="7" fillId="0" borderId="100" xfId="1" applyFont="1" applyFill="1" applyBorder="1" applyAlignment="1">
      <alignment vertical="center" shrinkToFit="1"/>
    </xf>
    <xf numFmtId="176" fontId="5" fillId="3" borderId="22" xfId="1" applyNumberFormat="1" applyFont="1" applyFill="1" applyBorder="1" applyAlignment="1">
      <alignment horizontal="center" vertical="center" shrinkToFit="1"/>
    </xf>
    <xf numFmtId="41" fontId="5" fillId="3" borderId="23" xfId="1" applyFont="1" applyFill="1" applyBorder="1" applyAlignment="1">
      <alignment horizontal="center" vertical="center" shrinkToFit="1"/>
    </xf>
    <xf numFmtId="41" fontId="5" fillId="3" borderId="23" xfId="1" applyFont="1" applyFill="1" applyBorder="1" applyAlignment="1">
      <alignment horizontal="center" vertical="center" wrapText="1" shrinkToFit="1"/>
    </xf>
    <xf numFmtId="41" fontId="3" fillId="3" borderId="23" xfId="1" applyFont="1" applyFill="1" applyBorder="1" applyAlignment="1">
      <alignment horizontal="center" vertical="center" wrapText="1" shrinkToFit="1"/>
    </xf>
    <xf numFmtId="41" fontId="5" fillId="3" borderId="24" xfId="1" applyFont="1" applyFill="1" applyBorder="1" applyAlignment="1">
      <alignment horizontal="center" vertical="center" shrinkToFit="1"/>
    </xf>
    <xf numFmtId="41" fontId="6" fillId="0" borderId="1" xfId="1" applyFont="1" applyBorder="1" applyAlignment="1">
      <alignment horizontal="center" vertical="center" shrinkToFit="1"/>
    </xf>
    <xf numFmtId="41" fontId="6" fillId="0" borderId="2" xfId="1" applyFont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41" fontId="5" fillId="0" borderId="14" xfId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177" fontId="5" fillId="0" borderId="6" xfId="1" applyNumberFormat="1" applyFont="1" applyFill="1" applyBorder="1" applyAlignment="1">
      <alignment horizontal="center" vertical="center" shrinkToFit="1"/>
    </xf>
    <xf numFmtId="177" fontId="5" fillId="0" borderId="7" xfId="1" applyNumberFormat="1" applyFont="1" applyFill="1" applyBorder="1" applyAlignment="1">
      <alignment horizontal="center" vertical="center" shrinkToFit="1"/>
    </xf>
    <xf numFmtId="41" fontId="5" fillId="0" borderId="8" xfId="1" applyFont="1" applyFill="1" applyBorder="1" applyAlignment="1">
      <alignment horizontal="center" vertical="center" shrinkToFit="1"/>
    </xf>
    <xf numFmtId="41" fontId="5" fillId="0" borderId="21" xfId="1" applyFont="1" applyFill="1" applyBorder="1" applyAlignment="1">
      <alignment horizontal="center" vertical="center" shrinkToFit="1"/>
    </xf>
    <xf numFmtId="41" fontId="7" fillId="0" borderId="14" xfId="1" applyFont="1" applyFill="1" applyBorder="1" applyAlignment="1">
      <alignment horizontal="center" vertical="center" shrinkToFit="1"/>
    </xf>
    <xf numFmtId="180" fontId="7" fillId="2" borderId="1" xfId="1" applyNumberFormat="1" applyFont="1" applyFill="1" applyBorder="1" applyAlignment="1">
      <alignment horizontal="center" vertical="center" shrinkToFit="1"/>
    </xf>
    <xf numFmtId="43" fontId="7" fillId="0" borderId="1" xfId="1" applyNumberFormat="1" applyFont="1" applyFill="1" applyBorder="1" applyAlignment="1">
      <alignment horizontal="center" vertical="center" shrinkToFit="1"/>
    </xf>
    <xf numFmtId="43" fontId="7" fillId="0" borderId="2" xfId="1" applyNumberFormat="1" applyFont="1" applyFill="1" applyBorder="1" applyAlignment="1">
      <alignment horizontal="center" vertical="center" shrinkToFit="1"/>
    </xf>
    <xf numFmtId="41" fontId="2" fillId="0" borderId="0" xfId="1" applyFont="1" applyAlignment="1">
      <alignment horizontal="center" vertical="center" shrinkToFit="1"/>
    </xf>
    <xf numFmtId="41" fontId="6" fillId="0" borderId="101" xfId="2" applyFont="1" applyBorder="1" applyAlignment="1">
      <alignment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41" fontId="7" fillId="2" borderId="33" xfId="1" applyFont="1" applyFill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shrinkToFit="1"/>
    </xf>
    <xf numFmtId="41" fontId="7" fillId="2" borderId="54" xfId="1" applyFont="1" applyFill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177" fontId="7" fillId="2" borderId="36" xfId="1" applyNumberFormat="1" applyFont="1" applyFill="1" applyBorder="1" applyAlignment="1">
      <alignment horizontal="center" vertical="center" shrinkToFit="1"/>
    </xf>
    <xf numFmtId="177" fontId="7" fillId="0" borderId="36" xfId="1" applyNumberFormat="1" applyFont="1" applyFill="1" applyBorder="1" applyAlignment="1">
      <alignment horizontal="center" vertical="center" shrinkToFit="1"/>
    </xf>
    <xf numFmtId="177" fontId="7" fillId="0" borderId="66" xfId="1" applyNumberFormat="1" applyFont="1" applyFill="1" applyBorder="1" applyAlignment="1">
      <alignment horizontal="center" vertical="center" shrinkToFit="1"/>
    </xf>
    <xf numFmtId="176" fontId="5" fillId="3" borderId="25" xfId="1" applyNumberFormat="1" applyFont="1" applyFill="1" applyBorder="1" applyAlignment="1">
      <alignment horizontal="center" vertical="center" shrinkToFit="1"/>
    </xf>
    <xf numFmtId="41" fontId="5" fillId="3" borderId="53" xfId="1" applyFont="1" applyFill="1" applyBorder="1" applyAlignment="1">
      <alignment horizontal="center" vertical="center" shrinkToFit="1"/>
    </xf>
    <xf numFmtId="41" fontId="7" fillId="0" borderId="39" xfId="1" applyNumberFormat="1" applyFont="1" applyBorder="1" applyAlignment="1">
      <alignment horizontal="center" vertical="center" shrinkToFit="1"/>
    </xf>
    <xf numFmtId="41" fontId="7" fillId="2" borderId="41" xfId="1" applyFont="1" applyFill="1" applyBorder="1" applyAlignment="1">
      <alignment horizontal="center" vertical="center" shrinkToFit="1"/>
    </xf>
    <xf numFmtId="41" fontId="13" fillId="0" borderId="41" xfId="1" applyFont="1" applyFill="1" applyBorder="1" applyAlignment="1">
      <alignment horizontal="right" vertical="center" shrinkToFit="1"/>
    </xf>
    <xf numFmtId="41" fontId="13" fillId="0" borderId="67" xfId="1" applyFont="1" applyFill="1" applyBorder="1" applyAlignment="1">
      <alignment horizontal="right" vertical="center" shrinkToFit="1"/>
    </xf>
    <xf numFmtId="0" fontId="6" fillId="0" borderId="28" xfId="0" applyFont="1" applyBorder="1" applyAlignment="1">
      <alignment horizontal="center" vertical="center" shrinkToFit="1"/>
    </xf>
    <xf numFmtId="41" fontId="6" fillId="2" borderId="30" xfId="1" applyFont="1" applyFill="1" applyBorder="1" applyAlignment="1">
      <alignment horizontal="center" vertical="center" shrinkToFit="1"/>
    </xf>
    <xf numFmtId="41" fontId="6" fillId="0" borderId="30" xfId="1" applyFont="1" applyBorder="1" applyAlignment="1">
      <alignment horizontal="center" vertical="center" shrinkToFit="1"/>
    </xf>
    <xf numFmtId="41" fontId="6" fillId="0" borderId="101" xfId="1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77" fontId="6" fillId="2" borderId="36" xfId="1" applyNumberFormat="1" applyFont="1" applyFill="1" applyBorder="1" applyAlignment="1">
      <alignment horizontal="center" vertical="center" shrinkToFit="1"/>
    </xf>
    <xf numFmtId="177" fontId="6" fillId="0" borderId="36" xfId="1" applyNumberFormat="1" applyFont="1" applyFill="1" applyBorder="1" applyAlignment="1">
      <alignment horizontal="center" vertical="center" shrinkToFit="1"/>
    </xf>
    <xf numFmtId="177" fontId="6" fillId="0" borderId="66" xfId="1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 shrinkToFit="1"/>
    </xf>
    <xf numFmtId="177" fontId="7" fillId="2" borderId="45" xfId="1" applyNumberFormat="1" applyFont="1" applyFill="1" applyBorder="1" applyAlignment="1">
      <alignment horizontal="center" vertical="center" shrinkToFit="1"/>
    </xf>
    <xf numFmtId="177" fontId="7" fillId="0" borderId="45" xfId="1" applyNumberFormat="1" applyFont="1" applyFill="1" applyBorder="1" applyAlignment="1">
      <alignment horizontal="center" vertical="center" shrinkToFit="1"/>
    </xf>
    <xf numFmtId="177" fontId="7" fillId="0" borderId="68" xfId="1" applyNumberFormat="1" applyFont="1" applyFill="1" applyBorder="1" applyAlignment="1">
      <alignment horizontal="center" vertical="center" shrinkToFit="1"/>
    </xf>
    <xf numFmtId="41" fontId="7" fillId="0" borderId="57" xfId="1" applyNumberFormat="1" applyFont="1" applyBorder="1" applyAlignment="1">
      <alignment horizontal="center" vertical="center" shrinkToFit="1"/>
    </xf>
    <xf numFmtId="41" fontId="7" fillId="2" borderId="60" xfId="1" applyFont="1" applyFill="1" applyBorder="1" applyAlignment="1">
      <alignment horizontal="center" vertical="center" shrinkToFit="1"/>
    </xf>
    <xf numFmtId="41" fontId="13" fillId="0" borderId="60" xfId="1" applyFont="1" applyFill="1" applyBorder="1" applyAlignment="1">
      <alignment horizontal="right" vertical="center" shrinkToFit="1"/>
    </xf>
    <xf numFmtId="41" fontId="13" fillId="0" borderId="61" xfId="1" applyFont="1" applyFill="1" applyBorder="1" applyAlignment="1">
      <alignment horizontal="right" vertical="center" shrinkToFit="1"/>
    </xf>
    <xf numFmtId="0" fontId="7" fillId="0" borderId="55" xfId="0" applyFont="1" applyBorder="1" applyAlignment="1">
      <alignment horizontal="center" vertical="center" shrinkToFit="1"/>
    </xf>
    <xf numFmtId="177" fontId="7" fillId="2" borderId="64" xfId="1" applyNumberFormat="1" applyFont="1" applyFill="1" applyBorder="1" applyAlignment="1">
      <alignment horizontal="center" vertical="center" shrinkToFit="1"/>
    </xf>
    <xf numFmtId="177" fontId="7" fillId="0" borderId="64" xfId="1" applyNumberFormat="1" applyFont="1" applyFill="1" applyBorder="1" applyAlignment="1">
      <alignment horizontal="center" vertical="center" shrinkToFit="1"/>
    </xf>
    <xf numFmtId="177" fontId="7" fillId="0" borderId="65" xfId="1" applyNumberFormat="1" applyFont="1" applyFill="1" applyBorder="1" applyAlignment="1">
      <alignment horizontal="center" vertical="center" shrinkToFit="1"/>
    </xf>
    <xf numFmtId="41" fontId="5" fillId="3" borderId="102" xfId="2" applyFont="1" applyFill="1" applyBorder="1" applyAlignment="1">
      <alignment horizontal="center" vertical="center" shrinkToFit="1"/>
    </xf>
    <xf numFmtId="41" fontId="6" fillId="0" borderId="103" xfId="2" applyFont="1" applyBorder="1" applyAlignment="1">
      <alignment vertical="center" shrinkToFit="1"/>
    </xf>
    <xf numFmtId="41" fontId="6" fillId="2" borderId="104" xfId="2" applyFont="1" applyFill="1" applyBorder="1" applyAlignment="1">
      <alignment vertical="center" shrinkToFit="1"/>
    </xf>
    <xf numFmtId="179" fontId="6" fillId="0" borderId="105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79" fontId="6" fillId="0" borderId="107" xfId="0" applyNumberFormat="1" applyFont="1" applyFill="1" applyBorder="1" applyAlignment="1">
      <alignment vertical="center" shrinkToFit="1"/>
    </xf>
    <xf numFmtId="41" fontId="7" fillId="0" borderId="108" xfId="2" applyFont="1" applyFill="1" applyBorder="1" applyAlignment="1">
      <alignment vertical="center" shrinkToFit="1"/>
    </xf>
    <xf numFmtId="41" fontId="7" fillId="0" borderId="104" xfId="2" applyFont="1" applyFill="1" applyBorder="1" applyAlignment="1">
      <alignment vertical="center" shrinkToFit="1"/>
    </xf>
    <xf numFmtId="179" fontId="7" fillId="0" borderId="109" xfId="0" applyNumberFormat="1" applyFont="1" applyFill="1" applyBorder="1" applyAlignment="1">
      <alignment vertical="center" shrinkToFit="1"/>
    </xf>
    <xf numFmtId="41" fontId="7" fillId="0" borderId="106" xfId="2" applyFont="1" applyFill="1" applyBorder="1" applyAlignment="1">
      <alignment vertical="center" shrinkToFit="1"/>
    </xf>
    <xf numFmtId="179" fontId="7" fillId="0" borderId="105" xfId="0" applyNumberFormat="1" applyFont="1" applyFill="1" applyBorder="1" applyAlignment="1">
      <alignment vertical="center" shrinkToFit="1"/>
    </xf>
    <xf numFmtId="179" fontId="7" fillId="0" borderId="107" xfId="0" applyNumberFormat="1" applyFont="1" applyFill="1" applyBorder="1" applyAlignment="1">
      <alignment vertical="center" shrinkToFit="1"/>
    </xf>
    <xf numFmtId="41" fontId="7" fillId="0" borderId="110" xfId="2" applyFont="1" applyFill="1" applyBorder="1" applyAlignment="1">
      <alignment vertical="center" shrinkToFit="1"/>
    </xf>
    <xf numFmtId="41" fontId="6" fillId="0" borderId="47" xfId="2" applyFont="1" applyFill="1" applyBorder="1" applyAlignment="1">
      <alignment vertical="center" shrinkToFit="1"/>
    </xf>
    <xf numFmtId="41" fontId="6" fillId="0" borderId="30" xfId="2" applyFont="1" applyFill="1" applyBorder="1" applyAlignment="1">
      <alignment vertical="center" shrinkToFit="1"/>
    </xf>
    <xf numFmtId="41" fontId="6" fillId="0" borderId="101" xfId="2" applyFont="1" applyFill="1" applyBorder="1" applyAlignment="1">
      <alignment vertical="center" shrinkToFit="1"/>
    </xf>
    <xf numFmtId="180" fontId="7" fillId="2" borderId="33" xfId="1" applyNumberFormat="1" applyFont="1" applyFill="1" applyBorder="1" applyAlignment="1">
      <alignment horizontal="center" vertical="center" shrinkToFit="1"/>
    </xf>
    <xf numFmtId="180" fontId="7" fillId="2" borderId="54" xfId="1" applyNumberFormat="1" applyFont="1" applyFill="1" applyBorder="1" applyAlignment="1">
      <alignment horizontal="center" vertical="center" shrinkToFit="1"/>
    </xf>
    <xf numFmtId="180" fontId="6" fillId="2" borderId="33" xfId="1" applyNumberFormat="1" applyFont="1" applyFill="1" applyBorder="1" applyAlignment="1">
      <alignment horizontal="center" vertical="center" shrinkToFit="1"/>
    </xf>
    <xf numFmtId="41" fontId="14" fillId="0" borderId="0" xfId="1" applyFont="1" applyFill="1" applyAlignment="1">
      <alignment horizontal="center" vertical="center" shrinkToFit="1"/>
    </xf>
    <xf numFmtId="43" fontId="7" fillId="2" borderId="33" xfId="1" applyNumberFormat="1" applyFont="1" applyFill="1" applyBorder="1" applyAlignment="1">
      <alignment horizontal="center" vertical="center" shrinkToFit="1"/>
    </xf>
    <xf numFmtId="43" fontId="7" fillId="2" borderId="54" xfId="1" applyNumberFormat="1" applyFont="1" applyFill="1" applyBorder="1" applyAlignment="1">
      <alignment horizontal="center" vertical="center" shrinkToFit="1"/>
    </xf>
    <xf numFmtId="176" fontId="15" fillId="0" borderId="11" xfId="1" applyNumberFormat="1" applyFont="1" applyFill="1" applyBorder="1" applyAlignment="1">
      <alignment horizontal="center" vertical="center" shrinkToFit="1"/>
    </xf>
    <xf numFmtId="41" fontId="15" fillId="0" borderId="5" xfId="1" applyFont="1" applyFill="1" applyBorder="1" applyAlignment="1">
      <alignment horizontal="center" vertical="center" shrinkToFit="1"/>
    </xf>
    <xf numFmtId="41" fontId="15" fillId="0" borderId="14" xfId="1" applyFont="1" applyFill="1" applyBorder="1" applyAlignment="1">
      <alignment horizontal="center" vertical="center" shrinkToFit="1"/>
    </xf>
    <xf numFmtId="176" fontId="15" fillId="0" borderId="9" xfId="1" applyNumberFormat="1" applyFont="1" applyFill="1" applyBorder="1" applyAlignment="1">
      <alignment horizontal="center" vertical="center" shrinkToFit="1"/>
    </xf>
    <xf numFmtId="176" fontId="15" fillId="0" borderId="111" xfId="1" applyNumberFormat="1" applyFont="1" applyFill="1" applyBorder="1" applyAlignment="1">
      <alignment horizontal="center" vertical="center" shrinkToFit="1"/>
    </xf>
    <xf numFmtId="177" fontId="15" fillId="0" borderId="112" xfId="1" applyNumberFormat="1" applyFont="1" applyFill="1" applyBorder="1" applyAlignment="1">
      <alignment horizontal="center" vertical="center" shrinkToFit="1"/>
    </xf>
    <xf numFmtId="177" fontId="15" fillId="0" borderId="113" xfId="1" applyNumberFormat="1" applyFont="1" applyFill="1" applyBorder="1" applyAlignment="1">
      <alignment horizontal="center" vertical="center" shrinkToFit="1"/>
    </xf>
    <xf numFmtId="176" fontId="5" fillId="3" borderId="114" xfId="1" applyNumberFormat="1" applyFont="1" applyFill="1" applyBorder="1" applyAlignment="1">
      <alignment horizontal="center" vertical="center" shrinkToFit="1"/>
    </xf>
    <xf numFmtId="41" fontId="5" fillId="3" borderId="115" xfId="1" applyFont="1" applyFill="1" applyBorder="1" applyAlignment="1">
      <alignment horizontal="center" vertical="center" shrinkToFit="1"/>
    </xf>
    <xf numFmtId="41" fontId="5" fillId="3" borderId="115" xfId="1" applyFont="1" applyFill="1" applyBorder="1" applyAlignment="1">
      <alignment horizontal="center" vertical="center" wrapText="1" shrinkToFit="1"/>
    </xf>
    <xf numFmtId="41" fontId="5" fillId="3" borderId="116" xfId="1" applyFont="1" applyFill="1" applyBorder="1" applyAlignment="1">
      <alignment horizontal="center" vertical="center" shrinkToFit="1"/>
    </xf>
    <xf numFmtId="41" fontId="15" fillId="4" borderId="5" xfId="1" applyFont="1" applyFill="1" applyBorder="1" applyAlignment="1">
      <alignment horizontal="center" vertical="center" shrinkToFit="1"/>
    </xf>
    <xf numFmtId="41" fontId="15" fillId="4" borderId="112" xfId="1" applyFont="1" applyFill="1" applyBorder="1" applyAlignment="1">
      <alignment horizontal="center" vertical="center" shrinkToFit="1"/>
    </xf>
    <xf numFmtId="180" fontId="15" fillId="4" borderId="1" xfId="1" applyNumberFormat="1" applyFont="1" applyFill="1" applyBorder="1" applyAlignment="1">
      <alignment horizontal="center" vertical="center" shrinkToFit="1"/>
    </xf>
    <xf numFmtId="180" fontId="15" fillId="4" borderId="2" xfId="1" applyNumberFormat="1" applyFont="1" applyFill="1" applyBorder="1" applyAlignment="1">
      <alignment horizontal="center" vertical="center" shrinkToFit="1"/>
    </xf>
    <xf numFmtId="180" fontId="6" fillId="2" borderId="54" xfId="1" applyNumberFormat="1" applyFont="1" applyFill="1" applyBorder="1" applyAlignment="1">
      <alignment horizontal="center" vertical="center" shrinkToFit="1"/>
    </xf>
    <xf numFmtId="41" fontId="15" fillId="0" borderId="44" xfId="1" applyFont="1" applyFill="1" applyBorder="1" applyAlignment="1">
      <alignment horizontal="center" vertical="center" shrinkToFit="1"/>
    </xf>
    <xf numFmtId="41" fontId="15" fillId="0" borderId="110" xfId="1" applyFont="1" applyFill="1" applyBorder="1" applyAlignment="1">
      <alignment horizontal="center" vertical="center" shrinkToFit="1"/>
    </xf>
    <xf numFmtId="180" fontId="15" fillId="4" borderId="33" xfId="1" applyNumberFormat="1" applyFont="1" applyFill="1" applyBorder="1" applyAlignment="1">
      <alignment horizontal="center" vertical="center" shrinkToFit="1"/>
    </xf>
    <xf numFmtId="180" fontId="15" fillId="4" borderId="54" xfId="1" applyNumberFormat="1" applyFont="1" applyFill="1" applyBorder="1" applyAlignment="1">
      <alignment horizontal="center" vertical="center" shrinkToFit="1"/>
    </xf>
    <xf numFmtId="177" fontId="15" fillId="0" borderId="117" xfId="1" applyNumberFormat="1" applyFont="1" applyFill="1" applyBorder="1" applyAlignment="1">
      <alignment horizontal="center" vertical="center" shrinkToFit="1"/>
    </xf>
    <xf numFmtId="177" fontId="15" fillId="0" borderId="118" xfId="1" applyNumberFormat="1" applyFont="1" applyFill="1" applyBorder="1" applyAlignment="1">
      <alignment horizontal="center" vertical="center" shrinkToFit="1"/>
    </xf>
    <xf numFmtId="176" fontId="15" fillId="0" borderId="73" xfId="1" applyNumberFormat="1" applyFont="1" applyFill="1" applyBorder="1" applyAlignment="1">
      <alignment horizontal="center" vertical="center" shrinkToFit="1"/>
    </xf>
    <xf numFmtId="176" fontId="15" fillId="0" borderId="71" xfId="1" applyNumberFormat="1" applyFont="1" applyFill="1" applyBorder="1" applyAlignment="1">
      <alignment horizontal="center" vertical="center" shrinkToFit="1"/>
    </xf>
    <xf numFmtId="176" fontId="15" fillId="0" borderId="119" xfId="1" applyNumberFormat="1" applyFont="1" applyFill="1" applyBorder="1" applyAlignment="1">
      <alignment horizontal="center" vertical="center" shrinkToFit="1"/>
    </xf>
    <xf numFmtId="41" fontId="15" fillId="4" borderId="44" xfId="1" applyFont="1" applyFill="1" applyBorder="1" applyAlignment="1">
      <alignment horizontal="center" vertical="center" shrinkToFit="1"/>
    </xf>
    <xf numFmtId="41" fontId="15" fillId="4" borderId="117" xfId="1" applyFont="1" applyFill="1" applyBorder="1" applyAlignment="1">
      <alignment horizontal="center" vertical="center" shrinkToFit="1"/>
    </xf>
    <xf numFmtId="41" fontId="7" fillId="0" borderId="120" xfId="1" applyFont="1" applyFill="1" applyBorder="1" applyAlignment="1">
      <alignment horizontal="center" vertical="center"/>
    </xf>
    <xf numFmtId="41" fontId="6" fillId="0" borderId="30" xfId="1" applyFont="1" applyFill="1" applyBorder="1" applyAlignment="1">
      <alignment horizontal="center" vertical="center" shrinkToFit="1"/>
    </xf>
    <xf numFmtId="41" fontId="7" fillId="0" borderId="121" xfId="1" applyFont="1" applyFill="1" applyBorder="1" applyAlignment="1">
      <alignment horizontal="center" vertical="center"/>
    </xf>
    <xf numFmtId="41" fontId="7" fillId="0" borderId="122" xfId="1" applyFont="1" applyFill="1" applyBorder="1" applyAlignment="1">
      <alignment horizontal="center" vertical="center"/>
    </xf>
    <xf numFmtId="41" fontId="7" fillId="0" borderId="123" xfId="1" applyFont="1" applyFill="1" applyBorder="1" applyAlignment="1">
      <alignment horizontal="center" vertical="center"/>
    </xf>
    <xf numFmtId="180" fontId="7" fillId="2" borderId="60" xfId="1" applyNumberFormat="1" applyFont="1" applyFill="1" applyBorder="1" applyAlignment="1">
      <alignment horizontal="center" vertical="center" shrinkToFit="1"/>
    </xf>
    <xf numFmtId="180" fontId="7" fillId="2" borderId="61" xfId="1" applyNumberFormat="1" applyFont="1" applyFill="1" applyBorder="1" applyAlignment="1">
      <alignment horizontal="center" vertical="center" shrinkToFit="1"/>
    </xf>
    <xf numFmtId="178" fontId="13" fillId="0" borderId="136" xfId="8" applyNumberFormat="1" applyFont="1" applyFill="1" applyBorder="1" applyAlignment="1">
      <alignment horizontal="right" vertical="center" wrapText="1"/>
    </xf>
    <xf numFmtId="178" fontId="13" fillId="0" borderId="137" xfId="8" applyNumberFormat="1" applyFont="1" applyFill="1" applyBorder="1" applyAlignment="1">
      <alignment horizontal="right" vertical="center" wrapText="1"/>
    </xf>
    <xf numFmtId="177" fontId="7" fillId="0" borderId="124" xfId="1" applyNumberFormat="1" applyFont="1" applyFill="1" applyBorder="1" applyAlignment="1">
      <alignment horizontal="center" vertical="center" shrinkToFit="1"/>
    </xf>
    <xf numFmtId="177" fontId="7" fillId="0" borderId="125" xfId="1" applyNumberFormat="1" applyFont="1" applyFill="1" applyBorder="1" applyAlignment="1">
      <alignment horizontal="center" vertical="center" shrinkToFit="1"/>
    </xf>
    <xf numFmtId="178" fontId="13" fillId="5" borderId="138" xfId="8" applyNumberFormat="1" applyFont="1" applyFill="1" applyBorder="1" applyAlignment="1">
      <alignment horizontal="right" vertical="center" wrapText="1"/>
    </xf>
    <xf numFmtId="178" fontId="13" fillId="5" borderId="139" xfId="8" applyNumberFormat="1" applyFont="1" applyFill="1" applyBorder="1" applyAlignment="1">
      <alignment horizontal="right" vertical="center" wrapText="1"/>
    </xf>
    <xf numFmtId="178" fontId="13" fillId="5" borderId="140" xfId="8" applyNumberFormat="1" applyFont="1" applyFill="1" applyBorder="1" applyAlignment="1">
      <alignment horizontal="right" vertical="center" wrapText="1"/>
    </xf>
    <xf numFmtId="178" fontId="13" fillId="0" borderId="141" xfId="8" applyNumberFormat="1" applyFont="1" applyFill="1" applyBorder="1" applyAlignment="1">
      <alignment horizontal="right" vertical="center" wrapText="1"/>
    </xf>
    <xf numFmtId="177" fontId="7" fillId="0" borderId="126" xfId="1" applyNumberFormat="1" applyFont="1" applyFill="1" applyBorder="1" applyAlignment="1">
      <alignment horizontal="center" vertical="center" shrinkToFit="1"/>
    </xf>
    <xf numFmtId="177" fontId="7" fillId="0" borderId="127" xfId="1" applyNumberFormat="1" applyFont="1" applyFill="1" applyBorder="1" applyAlignment="1">
      <alignment horizontal="center" vertical="center" shrinkToFit="1"/>
    </xf>
    <xf numFmtId="177" fontId="7" fillId="0" borderId="128" xfId="1" applyNumberFormat="1" applyFont="1" applyFill="1" applyBorder="1" applyAlignment="1">
      <alignment horizontal="center" vertical="center" shrinkToFit="1"/>
    </xf>
    <xf numFmtId="177" fontId="7" fillId="0" borderId="129" xfId="1" applyNumberFormat="1" applyFont="1" applyFill="1" applyBorder="1" applyAlignment="1">
      <alignment horizontal="center" vertical="center" shrinkToFit="1"/>
    </xf>
    <xf numFmtId="178" fontId="13" fillId="6" borderId="138" xfId="9" applyNumberFormat="1" applyFont="1" applyFill="1" applyBorder="1" applyAlignment="1">
      <alignment horizontal="right" vertical="center" wrapText="1"/>
    </xf>
    <xf numFmtId="178" fontId="13" fillId="6" borderId="139" xfId="9" applyNumberFormat="1" applyFont="1" applyFill="1" applyBorder="1" applyAlignment="1">
      <alignment horizontal="right" vertical="center" wrapText="1"/>
    </xf>
    <xf numFmtId="178" fontId="13" fillId="0" borderId="142" xfId="9" applyNumberFormat="1" applyFont="1" applyFill="1" applyBorder="1" applyAlignment="1">
      <alignment horizontal="right" vertical="center" wrapText="1"/>
    </xf>
    <xf numFmtId="178" fontId="13" fillId="0" borderId="143" xfId="9" applyNumberFormat="1" applyFont="1" applyFill="1" applyBorder="1" applyAlignment="1">
      <alignment horizontal="right" vertical="center" wrapText="1"/>
    </xf>
    <xf numFmtId="178" fontId="13" fillId="0" borderId="137" xfId="9" applyNumberFormat="1" applyFont="1" applyFill="1" applyBorder="1" applyAlignment="1">
      <alignment horizontal="right" vertical="center" wrapText="1"/>
    </xf>
    <xf numFmtId="178" fontId="13" fillId="6" borderId="140" xfId="9" applyNumberFormat="1" applyFont="1" applyFill="1" applyBorder="1" applyAlignment="1">
      <alignment horizontal="right" vertical="center" wrapText="1"/>
    </xf>
    <xf numFmtId="181" fontId="13" fillId="0" borderId="144" xfId="9" applyNumberFormat="1" applyFont="1" applyFill="1" applyBorder="1" applyAlignment="1">
      <alignment horizontal="right" vertical="center" wrapText="1"/>
    </xf>
    <xf numFmtId="181" fontId="13" fillId="0" borderId="145" xfId="9" applyNumberFormat="1" applyFont="1" applyFill="1" applyBorder="1" applyAlignment="1">
      <alignment horizontal="right" vertical="center" wrapText="1"/>
    </xf>
    <xf numFmtId="181" fontId="13" fillId="0" borderId="146" xfId="9" applyNumberFormat="1" applyFont="1" applyFill="1" applyBorder="1" applyAlignment="1">
      <alignment horizontal="right" vertical="center" wrapText="1"/>
    </xf>
    <xf numFmtId="178" fontId="13" fillId="0" borderId="147" xfId="9" applyNumberFormat="1" applyFont="1" applyFill="1" applyBorder="1" applyAlignment="1">
      <alignment horizontal="right" vertical="center" wrapText="1"/>
    </xf>
    <xf numFmtId="178" fontId="13" fillId="0" borderId="148" xfId="9" applyNumberFormat="1" applyFont="1" applyFill="1" applyBorder="1" applyAlignment="1">
      <alignment horizontal="right" vertical="center" wrapText="1"/>
    </xf>
    <xf numFmtId="178" fontId="13" fillId="0" borderId="149" xfId="9" applyNumberFormat="1" applyFont="1" applyFill="1" applyBorder="1" applyAlignment="1">
      <alignment horizontal="right" vertical="center" wrapText="1"/>
    </xf>
    <xf numFmtId="181" fontId="13" fillId="0" borderId="150" xfId="9" applyNumberFormat="1" applyFont="1" applyFill="1" applyBorder="1" applyAlignment="1">
      <alignment horizontal="right" vertical="center" wrapText="1"/>
    </xf>
    <xf numFmtId="181" fontId="13" fillId="0" borderId="151" xfId="9" applyNumberFormat="1" applyFont="1" applyFill="1" applyBorder="1" applyAlignment="1">
      <alignment horizontal="right" vertical="center" wrapText="1"/>
    </xf>
    <xf numFmtId="181" fontId="13" fillId="0" borderId="152" xfId="9" applyNumberFormat="1" applyFont="1" applyFill="1" applyBorder="1" applyAlignment="1">
      <alignment horizontal="right" vertical="center" wrapText="1"/>
    </xf>
    <xf numFmtId="41" fontId="7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7" fillId="0" borderId="31" xfId="0" applyFont="1" applyFill="1" applyBorder="1" applyAlignment="1">
      <alignment horizontal="center" vertical="center" shrinkToFit="1"/>
    </xf>
    <xf numFmtId="0" fontId="7" fillId="0" borderId="37" xfId="0" applyFont="1" applyFill="1" applyBorder="1" applyAlignment="1">
      <alignment horizontal="center" vertical="center" shrinkToFit="1"/>
    </xf>
    <xf numFmtId="41" fontId="7" fillId="0" borderId="57" xfId="1" applyNumberFormat="1" applyFont="1" applyFill="1" applyBorder="1" applyAlignment="1">
      <alignment horizontal="center" vertical="center" shrinkToFit="1"/>
    </xf>
    <xf numFmtId="0" fontId="7" fillId="0" borderId="55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41" fontId="15" fillId="7" borderId="44" xfId="1" applyFont="1" applyFill="1" applyBorder="1" applyAlignment="1">
      <alignment horizontal="center" vertical="center" shrinkToFit="1"/>
    </xf>
    <xf numFmtId="180" fontId="15" fillId="7" borderId="33" xfId="1" applyNumberFormat="1" applyFont="1" applyFill="1" applyBorder="1" applyAlignment="1">
      <alignment horizontal="center" vertical="center" shrinkToFit="1"/>
    </xf>
    <xf numFmtId="41" fontId="15" fillId="7" borderId="117" xfId="1" applyFont="1" applyFill="1" applyBorder="1" applyAlignment="1">
      <alignment horizontal="center" vertical="center" shrinkToFit="1"/>
    </xf>
    <xf numFmtId="180" fontId="15" fillId="7" borderId="54" xfId="1" applyNumberFormat="1" applyFont="1" applyFill="1" applyBorder="1" applyAlignment="1">
      <alignment horizontal="center" vertical="center" shrinkToFit="1"/>
    </xf>
    <xf numFmtId="178" fontId="13" fillId="7" borderId="153" xfId="10" applyNumberFormat="1" applyFont="1" applyFill="1" applyBorder="1" applyAlignment="1">
      <alignment horizontal="right" vertical="center" wrapText="1"/>
    </xf>
    <xf numFmtId="178" fontId="13" fillId="0" borderId="154" xfId="10" applyNumberFormat="1" applyFont="1" applyFill="1" applyBorder="1" applyAlignment="1">
      <alignment horizontal="right" vertical="center" wrapText="1"/>
    </xf>
    <xf numFmtId="178" fontId="13" fillId="0" borderId="155" xfId="10" applyNumberFormat="1" applyFont="1" applyFill="1" applyBorder="1" applyAlignment="1">
      <alignment horizontal="right" vertical="center" wrapText="1"/>
    </xf>
    <xf numFmtId="178" fontId="13" fillId="7" borderId="138" xfId="10" applyNumberFormat="1" applyFont="1" applyFill="1" applyBorder="1" applyAlignment="1">
      <alignment horizontal="right" vertical="center" wrapText="1"/>
    </xf>
    <xf numFmtId="178" fontId="13" fillId="7" borderId="139" xfId="10" applyNumberFormat="1" applyFont="1" applyFill="1" applyBorder="1" applyAlignment="1">
      <alignment horizontal="right" vertical="center" wrapText="1"/>
    </xf>
    <xf numFmtId="178" fontId="13" fillId="7" borderId="140" xfId="10" applyNumberFormat="1" applyFont="1" applyFill="1" applyBorder="1" applyAlignment="1">
      <alignment horizontal="right" vertical="center" wrapText="1"/>
    </xf>
    <xf numFmtId="181" fontId="13" fillId="7" borderId="144" xfId="10" applyNumberFormat="1" applyFont="1" applyFill="1" applyBorder="1" applyAlignment="1">
      <alignment horizontal="right" vertical="center" wrapText="1"/>
    </xf>
    <xf numFmtId="181" fontId="13" fillId="0" borderId="145" xfId="10" applyNumberFormat="1" applyFont="1" applyFill="1" applyBorder="1" applyAlignment="1">
      <alignment horizontal="right" vertical="center" wrapText="1"/>
    </xf>
    <xf numFmtId="181" fontId="13" fillId="0" borderId="146" xfId="10" applyNumberFormat="1" applyFont="1" applyFill="1" applyBorder="1" applyAlignment="1">
      <alignment horizontal="right" vertical="center" wrapText="1"/>
    </xf>
    <xf numFmtId="178" fontId="13" fillId="7" borderId="147" xfId="10" applyNumberFormat="1" applyFont="1" applyFill="1" applyBorder="1" applyAlignment="1">
      <alignment horizontal="right" vertical="center" wrapText="1"/>
    </xf>
    <xf numFmtId="178" fontId="13" fillId="0" borderId="148" xfId="10" applyNumberFormat="1" applyFont="1" applyFill="1" applyBorder="1" applyAlignment="1">
      <alignment horizontal="right" vertical="center" wrapText="1"/>
    </xf>
    <xf numFmtId="178" fontId="13" fillId="0" borderId="149" xfId="10" applyNumberFormat="1" applyFont="1" applyFill="1" applyBorder="1" applyAlignment="1">
      <alignment horizontal="right" vertical="center" wrapText="1"/>
    </xf>
    <xf numFmtId="181" fontId="13" fillId="7" borderId="150" xfId="10" applyNumberFormat="1" applyFont="1" applyFill="1" applyBorder="1" applyAlignment="1">
      <alignment horizontal="right" vertical="center" wrapText="1"/>
    </xf>
    <xf numFmtId="181" fontId="13" fillId="0" borderId="151" xfId="10" applyNumberFormat="1" applyFont="1" applyFill="1" applyBorder="1" applyAlignment="1">
      <alignment horizontal="right" vertical="center" wrapText="1"/>
    </xf>
    <xf numFmtId="181" fontId="13" fillId="0" borderId="152" xfId="10" applyNumberFormat="1" applyFont="1" applyFill="1" applyBorder="1" applyAlignment="1">
      <alignment horizontal="right" vertical="center" wrapText="1"/>
    </xf>
    <xf numFmtId="41" fontId="7" fillId="0" borderId="42" xfId="1" applyNumberFormat="1" applyFont="1" applyFill="1" applyBorder="1" applyAlignment="1">
      <alignment horizontal="center" vertical="center" shrinkToFit="1"/>
    </xf>
    <xf numFmtId="178" fontId="13" fillId="0" borderId="154" xfId="0" applyNumberFormat="1" applyFont="1" applyFill="1" applyBorder="1" applyAlignment="1">
      <alignment horizontal="right" vertical="center" wrapText="1"/>
    </xf>
    <xf numFmtId="181" fontId="13" fillId="0" borderId="156" xfId="11" applyNumberFormat="1" applyFont="1" applyFill="1" applyBorder="1" applyAlignment="1">
      <alignment horizontal="right" vertical="center" wrapText="1"/>
    </xf>
    <xf numFmtId="178" fontId="13" fillId="0" borderId="157" xfId="0" applyNumberFormat="1" applyFont="1" applyFill="1" applyBorder="1" applyAlignment="1">
      <alignment horizontal="right" vertical="center" wrapText="1"/>
    </xf>
    <xf numFmtId="181" fontId="13" fillId="0" borderId="158" xfId="11" applyNumberFormat="1" applyFont="1" applyFill="1" applyBorder="1" applyAlignment="1">
      <alignment horizontal="right" vertical="center" wrapText="1"/>
    </xf>
    <xf numFmtId="178" fontId="13" fillId="0" borderId="148" xfId="11" applyNumberFormat="1" applyFont="1" applyFill="1" applyBorder="1" applyAlignment="1">
      <alignment horizontal="right" vertical="center" wrapText="1"/>
    </xf>
    <xf numFmtId="178" fontId="13" fillId="0" borderId="159" xfId="11" applyNumberFormat="1" applyFont="1" applyFill="1" applyBorder="1" applyAlignment="1">
      <alignment horizontal="right" vertical="center" wrapText="1"/>
    </xf>
    <xf numFmtId="181" fontId="13" fillId="0" borderId="151" xfId="0" applyNumberFormat="1" applyFont="1" applyFill="1" applyBorder="1" applyAlignment="1">
      <alignment horizontal="right" vertical="center" wrapText="1"/>
    </xf>
    <xf numFmtId="181" fontId="13" fillId="0" borderId="160" xfId="0" applyNumberFormat="1" applyFont="1" applyFill="1" applyBorder="1" applyAlignment="1">
      <alignment horizontal="right" vertical="center" wrapText="1"/>
    </xf>
    <xf numFmtId="181" fontId="13" fillId="0" borderId="151" xfId="11" applyNumberFormat="1" applyFont="1" applyFill="1" applyBorder="1" applyAlignment="1">
      <alignment horizontal="right" vertical="center" wrapText="1"/>
    </xf>
    <xf numFmtId="181" fontId="13" fillId="0" borderId="160" xfId="11" applyNumberFormat="1" applyFont="1" applyFill="1" applyBorder="1" applyAlignment="1">
      <alignment horizontal="right" vertical="center" wrapText="1"/>
    </xf>
    <xf numFmtId="178" fontId="13" fillId="7" borderId="154" xfId="0" applyNumberFormat="1" applyFont="1" applyFill="1" applyBorder="1" applyAlignment="1">
      <alignment horizontal="right" vertical="center" wrapText="1"/>
    </xf>
    <xf numFmtId="178" fontId="13" fillId="7" borderId="139" xfId="0" applyNumberFormat="1" applyFont="1" applyFill="1" applyBorder="1" applyAlignment="1">
      <alignment horizontal="right" vertical="center" wrapText="1"/>
    </xf>
    <xf numFmtId="181" fontId="13" fillId="7" borderId="151" xfId="0" applyNumberFormat="1" applyFont="1" applyFill="1" applyBorder="1" applyAlignment="1">
      <alignment horizontal="right" vertical="center" wrapText="1"/>
    </xf>
    <xf numFmtId="178" fontId="13" fillId="7" borderId="148" xfId="11" applyNumberFormat="1" applyFont="1" applyFill="1" applyBorder="1" applyAlignment="1">
      <alignment horizontal="right" vertical="center" wrapText="1"/>
    </xf>
    <xf numFmtId="178" fontId="13" fillId="7" borderId="139" xfId="11" applyNumberFormat="1" applyFont="1" applyFill="1" applyBorder="1" applyAlignment="1">
      <alignment horizontal="right" vertical="center" wrapText="1"/>
    </xf>
    <xf numFmtId="181" fontId="13" fillId="7" borderId="151" xfId="11" applyNumberFormat="1" applyFont="1" applyFill="1" applyBorder="1" applyAlignment="1">
      <alignment horizontal="right" vertical="center" wrapText="1"/>
    </xf>
    <xf numFmtId="181" fontId="13" fillId="7" borderId="156" xfId="11" applyNumberFormat="1" applyFont="1" applyFill="1" applyBorder="1" applyAlignment="1">
      <alignment horizontal="right" vertical="center" wrapText="1"/>
    </xf>
    <xf numFmtId="178" fontId="13" fillId="7" borderId="161" xfId="0" applyNumberFormat="1" applyFont="1" applyFill="1" applyBorder="1" applyAlignment="1">
      <alignment horizontal="right" vertical="center" wrapText="1"/>
    </xf>
    <xf numFmtId="178" fontId="13" fillId="7" borderId="161" xfId="11" applyNumberFormat="1" applyFont="1" applyFill="1" applyBorder="1" applyAlignment="1">
      <alignment horizontal="right" vertical="center" wrapText="1"/>
    </xf>
    <xf numFmtId="41" fontId="6" fillId="0" borderId="101" xfId="1" applyFont="1" applyFill="1" applyBorder="1" applyAlignment="1">
      <alignment horizontal="center" vertical="center" shrinkToFit="1"/>
    </xf>
    <xf numFmtId="178" fontId="13" fillId="0" borderId="155" xfId="0" applyNumberFormat="1" applyFont="1" applyFill="1" applyBorder="1" applyAlignment="1">
      <alignment horizontal="right" vertical="center" wrapText="1"/>
    </xf>
    <xf numFmtId="178" fontId="13" fillId="7" borderId="140" xfId="0" applyNumberFormat="1" applyFont="1" applyFill="1" applyBorder="1" applyAlignment="1">
      <alignment horizontal="right" vertical="center" wrapText="1"/>
    </xf>
    <xf numFmtId="181" fontId="13" fillId="0" borderId="152" xfId="0" applyNumberFormat="1" applyFont="1" applyFill="1" applyBorder="1" applyAlignment="1">
      <alignment horizontal="right" vertical="center" wrapText="1"/>
    </xf>
    <xf numFmtId="178" fontId="13" fillId="0" borderId="149" xfId="11" applyNumberFormat="1" applyFont="1" applyFill="1" applyBorder="1" applyAlignment="1">
      <alignment horizontal="right" vertical="center" wrapText="1"/>
    </xf>
    <xf numFmtId="178" fontId="13" fillId="7" borderId="140" xfId="11" applyNumberFormat="1" applyFont="1" applyFill="1" applyBorder="1" applyAlignment="1">
      <alignment horizontal="right" vertical="center" wrapText="1"/>
    </xf>
    <xf numFmtId="181" fontId="13" fillId="0" borderId="152" xfId="11" applyNumberFormat="1" applyFont="1" applyFill="1" applyBorder="1" applyAlignment="1">
      <alignment horizontal="right" vertical="center" wrapText="1"/>
    </xf>
    <xf numFmtId="181" fontId="13" fillId="0" borderId="162" xfId="11" applyNumberFormat="1" applyFont="1" applyFill="1" applyBorder="1" applyAlignment="1">
      <alignment horizontal="right" vertical="center" wrapText="1"/>
    </xf>
    <xf numFmtId="43" fontId="6" fillId="2" borderId="32" xfId="2" applyNumberFormat="1" applyFont="1" applyFill="1" applyBorder="1" applyAlignment="1">
      <alignment vertical="center" shrinkToFit="1"/>
    </xf>
    <xf numFmtId="179" fontId="6" fillId="0" borderId="128" xfId="0" applyNumberFormat="1" applyFont="1" applyFill="1" applyBorder="1" applyAlignment="1">
      <alignment vertical="center" shrinkToFit="1"/>
    </xf>
    <xf numFmtId="179" fontId="6" fillId="0" borderId="129" xfId="0" applyNumberFormat="1" applyFont="1" applyFill="1" applyBorder="1" applyAlignment="1">
      <alignment vertical="center" shrinkToFit="1"/>
    </xf>
    <xf numFmtId="180" fontId="6" fillId="2" borderId="130" xfId="2" applyNumberFormat="1" applyFont="1" applyFill="1" applyBorder="1" applyAlignment="1">
      <alignment vertical="center" shrinkToFit="1"/>
    </xf>
    <xf numFmtId="180" fontId="7" fillId="2" borderId="32" xfId="2" applyNumberFormat="1" applyFont="1" applyFill="1" applyBorder="1" applyAlignment="1">
      <alignment vertical="center" shrinkToFit="1"/>
    </xf>
    <xf numFmtId="180" fontId="7" fillId="0" borderId="48" xfId="2" applyNumberFormat="1" applyFont="1" applyFill="1" applyBorder="1" applyAlignment="1">
      <alignment vertical="center" shrinkToFit="1"/>
    </xf>
    <xf numFmtId="180" fontId="7" fillId="0" borderId="33" xfId="2" applyNumberFormat="1" applyFont="1" applyFill="1" applyBorder="1" applyAlignment="1">
      <alignment vertical="center" shrinkToFit="1"/>
    </xf>
    <xf numFmtId="180" fontId="7" fillId="0" borderId="54" xfId="2" applyNumberFormat="1" applyFont="1" applyFill="1" applyBorder="1" applyAlignment="1">
      <alignment vertical="center" shrinkToFit="1"/>
    </xf>
    <xf numFmtId="180" fontId="7" fillId="0" borderId="104" xfId="2" applyNumberFormat="1" applyFont="1" applyFill="1" applyBorder="1" applyAlignment="1">
      <alignment vertical="center" shrinkToFit="1"/>
    </xf>
    <xf numFmtId="180" fontId="6" fillId="2" borderId="33" xfId="2" applyNumberFormat="1" applyFont="1" applyFill="1" applyBorder="1" applyAlignment="1">
      <alignment vertical="center" shrinkToFit="1"/>
    </xf>
    <xf numFmtId="180" fontId="6" fillId="2" borderId="48" xfId="2" applyNumberFormat="1" applyFont="1" applyFill="1" applyBorder="1" applyAlignment="1">
      <alignment vertical="center" shrinkToFit="1"/>
    </xf>
    <xf numFmtId="180" fontId="6" fillId="2" borderId="54" xfId="2" applyNumberFormat="1" applyFont="1" applyFill="1" applyBorder="1" applyAlignment="1">
      <alignment vertical="center" shrinkToFit="1"/>
    </xf>
    <xf numFmtId="41" fontId="9" fillId="0" borderId="126" xfId="1" applyNumberFormat="1" applyFont="1" applyFill="1" applyBorder="1" applyAlignment="1">
      <alignment horizontal="center" vertical="center" shrinkToFit="1"/>
    </xf>
    <xf numFmtId="41" fontId="9" fillId="0" borderId="127" xfId="1" applyNumberFormat="1" applyFont="1" applyFill="1" applyBorder="1" applyAlignment="1">
      <alignment horizontal="center" vertical="center" shrinkToFit="1"/>
    </xf>
    <xf numFmtId="180" fontId="9" fillId="0" borderId="120" xfId="1" applyNumberFormat="1" applyFont="1" applyFill="1" applyBorder="1" applyAlignment="1">
      <alignment horizontal="center" vertical="center" shrinkToFit="1"/>
    </xf>
    <xf numFmtId="180" fontId="9" fillId="0" borderId="121" xfId="1" applyNumberFormat="1" applyFont="1" applyFill="1" applyBorder="1" applyAlignment="1">
      <alignment horizontal="center" vertical="center" shrinkToFit="1"/>
    </xf>
    <xf numFmtId="180" fontId="9" fillId="0" borderId="131" xfId="1" applyNumberFormat="1" applyFont="1" applyFill="1" applyBorder="1" applyAlignment="1">
      <alignment horizontal="center" vertical="center" shrinkToFit="1"/>
    </xf>
    <xf numFmtId="41" fontId="15" fillId="7" borderId="132" xfId="1" applyFont="1" applyFill="1" applyBorder="1" applyAlignment="1">
      <alignment horizontal="center" vertical="center" shrinkToFit="1"/>
    </xf>
    <xf numFmtId="41" fontId="15" fillId="7" borderId="120" xfId="1" applyFont="1" applyFill="1" applyBorder="1" applyAlignment="1">
      <alignment horizontal="center" vertical="center" shrinkToFit="1"/>
    </xf>
    <xf numFmtId="41" fontId="9" fillId="0" borderId="133" xfId="1" applyNumberFormat="1" applyFont="1" applyFill="1" applyBorder="1" applyAlignment="1">
      <alignment horizontal="center" vertical="center" shrinkToFit="1"/>
    </xf>
    <xf numFmtId="41" fontId="15" fillId="7" borderId="134" xfId="1" applyFont="1" applyFill="1" applyBorder="1" applyAlignment="1">
      <alignment horizontal="center" vertical="center" shrinkToFit="1"/>
    </xf>
    <xf numFmtId="181" fontId="13" fillId="0" borderId="96" xfId="0" applyNumberFormat="1" applyFont="1" applyFill="1" applyBorder="1" applyAlignment="1">
      <alignment horizontal="right" vertical="center" wrapText="1"/>
    </xf>
    <xf numFmtId="181" fontId="13" fillId="0" borderId="64" xfId="0" applyNumberFormat="1" applyFont="1" applyFill="1" applyBorder="1" applyAlignment="1">
      <alignment horizontal="right" vertical="center" wrapText="1"/>
    </xf>
    <xf numFmtId="41" fontId="13" fillId="7" borderId="163" xfId="1" applyFont="1" applyFill="1" applyBorder="1" applyAlignment="1">
      <alignment horizontal="right" vertical="center" wrapText="1"/>
    </xf>
    <xf numFmtId="181" fontId="13" fillId="7" borderId="164" xfId="0" applyNumberFormat="1" applyFont="1" applyFill="1" applyBorder="1" applyAlignment="1">
      <alignment horizontal="right" vertical="center" wrapText="1"/>
    </xf>
    <xf numFmtId="41" fontId="13" fillId="7" borderId="33" xfId="1" applyFont="1" applyFill="1" applyBorder="1" applyAlignment="1">
      <alignment horizontal="right" vertical="center" wrapText="1"/>
    </xf>
    <xf numFmtId="178" fontId="13" fillId="0" borderId="157" xfId="11" applyNumberFormat="1" applyFont="1" applyFill="1" applyBorder="1" applyAlignment="1">
      <alignment horizontal="right" vertical="center" wrapText="1"/>
    </xf>
    <xf numFmtId="41" fontId="10" fillId="0" borderId="120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3">
    <cellStyle name="쉼표 [0]" xfId="1" builtinId="6"/>
    <cellStyle name="쉼표 [0] 2" xfId="2"/>
    <cellStyle name="표준" xfId="0" builtinId="0"/>
    <cellStyle name="표준 10" xfId="3"/>
    <cellStyle name="표준 11" xfId="12"/>
    <cellStyle name="표준 2" xfId="4"/>
    <cellStyle name="표준 3" xfId="5"/>
    <cellStyle name="표준 4" xfId="6"/>
    <cellStyle name="표준 5" xfId="7"/>
    <cellStyle name="표준 6" xfId="8"/>
    <cellStyle name="표준 7" xfId="9"/>
    <cellStyle name="표준 8" xfId="10"/>
    <cellStyle name="표준 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7" t="s">
        <v>51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33</v>
      </c>
      <c r="U2" s="509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7" t="s">
        <v>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7" t="s">
        <v>59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10"/>
      <c r="O2" s="510"/>
      <c r="T2" s="511" t="s">
        <v>33</v>
      </c>
      <c r="U2" s="511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7" t="s">
        <v>63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10"/>
      <c r="O2" s="510"/>
      <c r="T2" s="511" t="s">
        <v>2</v>
      </c>
      <c r="U2" s="511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v>710375</v>
      </c>
      <c r="D4" s="262">
        <v>722267</v>
      </c>
      <c r="E4" s="262">
        <v>1600204</v>
      </c>
      <c r="F4" s="262">
        <v>1116487</v>
      </c>
      <c r="G4" s="262">
        <v>1935429</v>
      </c>
      <c r="H4" s="262">
        <v>781948</v>
      </c>
      <c r="I4" s="262">
        <v>890382</v>
      </c>
      <c r="J4" s="262">
        <v>593723</v>
      </c>
      <c r="K4" s="262">
        <v>920044</v>
      </c>
      <c r="L4" s="262">
        <v>774974</v>
      </c>
      <c r="M4" s="262">
        <v>1070518</v>
      </c>
      <c r="N4" s="262">
        <v>1098473</v>
      </c>
      <c r="O4" s="262">
        <v>1427267</v>
      </c>
      <c r="P4" s="262">
        <v>349741</v>
      </c>
      <c r="Q4" s="262">
        <v>434671</v>
      </c>
      <c r="R4" s="262">
        <v>1267927</v>
      </c>
      <c r="S4" s="262">
        <v>961645</v>
      </c>
      <c r="T4" s="262">
        <v>520030</v>
      </c>
      <c r="U4" s="263"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7" t="s">
        <v>32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33</v>
      </c>
      <c r="U2" s="509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7" t="s">
        <v>74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2</v>
      </c>
      <c r="U2" s="509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7" t="s">
        <v>82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83</v>
      </c>
      <c r="U2" s="509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7" t="s">
        <v>100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2</v>
      </c>
      <c r="U2" s="509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7" t="s">
        <v>25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7" ht="14.25" thickBot="1">
      <c r="N2" s="508"/>
      <c r="O2" s="508"/>
      <c r="T2" s="509" t="s">
        <v>2</v>
      </c>
      <c r="U2" s="509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3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7" t="s">
        <v>29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7" ht="14.25" thickBot="1">
      <c r="N2" s="508"/>
      <c r="O2" s="508"/>
      <c r="T2" s="509" t="s">
        <v>2</v>
      </c>
      <c r="U2" s="509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3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7" t="s">
        <v>31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7" ht="14.25" thickBot="1">
      <c r="N2" s="508"/>
      <c r="O2" s="508"/>
      <c r="T2" s="509" t="s">
        <v>2</v>
      </c>
      <c r="U2" s="509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7" t="s">
        <v>104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105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106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3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7" t="s">
        <v>124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3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7" t="s">
        <v>148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3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3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153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3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7" t="s">
        <v>154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3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7" t="s">
        <v>156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14.25" thickBot="1">
      <c r="N2" s="508"/>
      <c r="O2" s="508"/>
      <c r="T2" s="509" t="s">
        <v>33</v>
      </c>
      <c r="U2" s="509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7" t="s">
        <v>157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14.25" thickBot="1">
      <c r="N2" s="508"/>
      <c r="O2" s="508"/>
      <c r="T2" s="509" t="s">
        <v>33</v>
      </c>
      <c r="U2" s="509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158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3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159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3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7" t="s">
        <v>160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7" t="s">
        <v>161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7" t="s">
        <v>162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7" t="s">
        <v>163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7" t="s">
        <v>168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7" t="s">
        <v>169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7" t="s">
        <v>170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7" t="s">
        <v>171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7" t="s">
        <v>172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7" t="s">
        <v>173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7" t="s">
        <v>174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7" t="s">
        <v>175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7" t="s">
        <v>176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7" t="s">
        <v>177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7" t="s">
        <v>178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E6" sqref="E6"/>
    </sheetView>
  </sheetViews>
  <sheetFormatPr defaultRowHeight="13.5"/>
  <sheetData>
    <row r="1" spans="1:22" ht="25.5">
      <c r="A1" s="507" t="s">
        <v>179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7" t="s">
        <v>182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7" t="s">
        <v>183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4" sqref="B14"/>
    </sheetView>
  </sheetViews>
  <sheetFormatPr defaultRowHeight="13.5"/>
  <sheetData>
    <row r="1" spans="1:22" ht="25.5">
      <c r="A1" s="507" t="s">
        <v>184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5.5">
      <c r="A1" s="507" t="s">
        <v>185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7" t="s">
        <v>186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2" sqref="I22"/>
    </sheetView>
  </sheetViews>
  <sheetFormatPr defaultRowHeight="13.5"/>
  <sheetData>
    <row r="1" spans="1:22" ht="25.5">
      <c r="A1" s="507" t="s">
        <v>187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7" t="s">
        <v>188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7" t="s">
        <v>189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IV18"/>
    </sheetView>
  </sheetViews>
  <sheetFormatPr defaultRowHeight="13.5"/>
  <sheetData>
    <row r="1" spans="1:22" ht="25.5">
      <c r="A1" s="507" t="s">
        <v>190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7" sqref="I27"/>
    </sheetView>
  </sheetViews>
  <sheetFormatPr defaultRowHeight="13.5"/>
  <sheetData>
    <row r="1" spans="1:22" ht="25.5">
      <c r="A1" s="507" t="s">
        <v>191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15908194</v>
      </c>
      <c r="C4" s="380">
        <f>'2022.1분기'!C4+'2022.2분기'!C7+'2022.3분기'!C7+'2022.4분기'!C7</f>
        <v>58848</v>
      </c>
      <c r="D4" s="380">
        <f>'2022.1분기'!D4+'2022.2분기'!D7+'2022.3분기'!D7+'2022.4분기'!D7</f>
        <v>637590</v>
      </c>
      <c r="E4" s="380">
        <f>'2022.1분기'!E4+'2022.2분기'!E7+'2022.3분기'!E7+'2022.4분기'!E7</f>
        <v>618323</v>
      </c>
      <c r="F4" s="380">
        <f>'2022.1분기'!F4+'2022.2분기'!F7+'2022.3분기'!F7+'2022.4분기'!F7</f>
        <v>1337106</v>
      </c>
      <c r="G4" s="380">
        <f>'2022.1분기'!G4+'2022.2분기'!G7+'2022.3분기'!G7+'2022.4분기'!G7</f>
        <v>980995</v>
      </c>
      <c r="H4" s="380">
        <f>'2022.1분기'!H4+'2022.2분기'!H7+'2022.3분기'!H7+'2022.4분기'!H7</f>
        <v>1311931</v>
      </c>
      <c r="I4" s="380">
        <f>'2022.1분기'!I4+'2022.2분기'!I7+'2022.3분기'!I7+'2022.4분기'!I7</f>
        <v>633460</v>
      </c>
      <c r="J4" s="380">
        <f>'2022.1분기'!J4+'2022.2분기'!J7+'2022.3분기'!J7+'2022.4분기'!J7</f>
        <v>698489</v>
      </c>
      <c r="K4" s="380">
        <f>'2022.1분기'!K4+'2022.2분기'!K7+'2022.3분기'!K7+'2022.4분기'!K7</f>
        <v>573719</v>
      </c>
      <c r="L4" s="380">
        <f>'2022.1분기'!L4+'2022.2분기'!L7+'2022.3분기'!L7+'2022.4분기'!L7</f>
        <v>852674</v>
      </c>
      <c r="M4" s="380">
        <f>'2022.1분기'!M4+'2022.2분기'!M7+'2022.3분기'!M7+'2022.4분기'!M7</f>
        <v>671538</v>
      </c>
      <c r="N4" s="380">
        <f>'2022.1분기'!N4+'2022.2분기'!N7+'2022.3분기'!N7+'2022.4분기'!N7</f>
        <v>840197</v>
      </c>
      <c r="O4" s="380">
        <f>'2022.1분기'!O4+'2022.2분기'!O7+'2022.3분기'!O7+'2022.4분기'!O7</f>
        <v>1028295</v>
      </c>
      <c r="P4" s="380">
        <f>'2022.1분기'!P4+'2022.2분기'!P7+'2022.3분기'!P7+'2022.4분기'!P7</f>
        <v>1279027</v>
      </c>
      <c r="Q4" s="380">
        <f>'2022.1분기'!Q4+'2022.2분기'!Q7+'2022.3분기'!Q7+'2022.4분기'!Q7</f>
        <v>412381</v>
      </c>
      <c r="R4" s="380">
        <f>'2022.1분기'!R4+'2022.2분기'!R7+'2022.3분기'!R7+'2022.4분기'!R7</f>
        <v>385982</v>
      </c>
      <c r="S4" s="380">
        <f>'2022.1분기'!S4+'2022.2분기'!S7+'2022.3분기'!S7+'2022.4분기'!S7</f>
        <v>895667</v>
      </c>
      <c r="T4" s="380">
        <f>'2022.1분기'!T4+'2022.2분기'!T7+'2022.3분기'!T7+'2022.4분기'!T7</f>
        <v>1514381</v>
      </c>
      <c r="U4" s="380">
        <f>'2022.1분기'!U4+'2022.2분기'!U7+'2022.3분기'!U7+'2022.4분기'!U7</f>
        <v>530447</v>
      </c>
      <c r="V4" s="381">
        <f>'2022.1분기'!V4+'2022.2분기'!V7+'2022.3분기'!V7+'2022.4분기'!V7</f>
        <v>647144</v>
      </c>
    </row>
    <row r="5" spans="1:22" ht="23.25" customHeight="1">
      <c r="A5" s="387" t="s">
        <v>4</v>
      </c>
      <c r="B5" s="433">
        <f>B4/365</f>
        <v>43584.09315068493</v>
      </c>
      <c r="C5" s="433">
        <f>C4/365</f>
        <v>161.22739726027396</v>
      </c>
      <c r="D5" s="433">
        <f t="shared" ref="D5:S5" si="0">D4/365</f>
        <v>1746.8219178082193</v>
      </c>
      <c r="E5" s="433">
        <f t="shared" si="0"/>
        <v>1694.0356164383561</v>
      </c>
      <c r="F5" s="433">
        <f t="shared" si="0"/>
        <v>3663.3041095890412</v>
      </c>
      <c r="G5" s="433">
        <f t="shared" si="0"/>
        <v>2687.6575342465753</v>
      </c>
      <c r="H5" s="433">
        <f t="shared" si="0"/>
        <v>3594.3315068493152</v>
      </c>
      <c r="I5" s="433">
        <f t="shared" si="0"/>
        <v>1735.5068493150684</v>
      </c>
      <c r="J5" s="433">
        <f t="shared" si="0"/>
        <v>1913.668493150685</v>
      </c>
      <c r="K5" s="433">
        <f t="shared" si="0"/>
        <v>1571.8328767123287</v>
      </c>
      <c r="L5" s="433">
        <f t="shared" si="0"/>
        <v>2336.0931506849315</v>
      </c>
      <c r="M5" s="433">
        <f t="shared" si="0"/>
        <v>1839.8301369863013</v>
      </c>
      <c r="N5" s="433">
        <f t="shared" si="0"/>
        <v>2301.9095890410958</v>
      </c>
      <c r="O5" s="433">
        <f t="shared" si="0"/>
        <v>2817.2465753424658</v>
      </c>
      <c r="P5" s="433">
        <f t="shared" si="0"/>
        <v>3504.1835616438357</v>
      </c>
      <c r="Q5" s="433">
        <f t="shared" si="0"/>
        <v>1129.8109589041096</v>
      </c>
      <c r="R5" s="433">
        <f t="shared" si="0"/>
        <v>1057.4849315068493</v>
      </c>
      <c r="S5" s="433">
        <f t="shared" si="0"/>
        <v>2453.8821917808218</v>
      </c>
      <c r="T5" s="433">
        <f>T4/365</f>
        <v>4148.9890410958906</v>
      </c>
      <c r="U5" s="433">
        <f>U4/365</f>
        <v>1453.2794520547945</v>
      </c>
      <c r="V5" s="435">
        <f>V4/365</f>
        <v>1772.9972602739726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0.36992256946325897</v>
      </c>
      <c r="D6" s="384">
        <f>D5/$B$5*100</f>
        <v>4.0079345273259808</v>
      </c>
      <c r="E6" s="384">
        <f t="shared" ref="E6:V6" si="1">E5/$B$5*100</f>
        <v>3.886820842139592</v>
      </c>
      <c r="F6" s="384">
        <f>F5/$B$5*100</f>
        <v>8.4051401435008906</v>
      </c>
      <c r="G6" s="384">
        <f t="shared" si="1"/>
        <v>6.1666019411128632</v>
      </c>
      <c r="H6" s="384">
        <f t="shared" si="1"/>
        <v>8.2468883645748861</v>
      </c>
      <c r="I6" s="384">
        <f t="shared" si="1"/>
        <v>3.9819730636928363</v>
      </c>
      <c r="J6" s="384">
        <f t="shared" si="1"/>
        <v>4.3907498236443434</v>
      </c>
      <c r="K6" s="384">
        <f t="shared" si="1"/>
        <v>3.6064370349016364</v>
      </c>
      <c r="L6" s="384">
        <f t="shared" si="1"/>
        <v>5.3599673225005935</v>
      </c>
      <c r="M6" s="384">
        <f t="shared" si="1"/>
        <v>4.2213339867492188</v>
      </c>
      <c r="N6" s="384">
        <f t="shared" si="1"/>
        <v>5.281536043626323</v>
      </c>
      <c r="O6" s="384">
        <f t="shared" si="1"/>
        <v>6.4639329895021396</v>
      </c>
      <c r="P6" s="384">
        <f t="shared" si="1"/>
        <v>8.0400515608497098</v>
      </c>
      <c r="Q6" s="384">
        <f t="shared" si="1"/>
        <v>2.5922552868037694</v>
      </c>
      <c r="R6" s="384">
        <f t="shared" si="1"/>
        <v>2.4263093598179655</v>
      </c>
      <c r="S6" s="384">
        <f t="shared" si="1"/>
        <v>5.6302242731010193</v>
      </c>
      <c r="T6" s="384">
        <f t="shared" si="1"/>
        <v>9.5195029680930485</v>
      </c>
      <c r="U6" s="384">
        <f t="shared" si="1"/>
        <v>3.3344262711405204</v>
      </c>
      <c r="V6" s="385">
        <f t="shared" si="1"/>
        <v>4.067991627459409</v>
      </c>
    </row>
    <row r="7" spans="1:22" ht="23.25" customHeight="1" thickTop="1">
      <c r="A7" s="322" t="s">
        <v>70</v>
      </c>
      <c r="B7" s="323">
        <f>B10+B13+B16</f>
        <v>4507460</v>
      </c>
      <c r="C7" s="392">
        <f>C10+C13+C16</f>
        <v>15806</v>
      </c>
      <c r="D7" s="392">
        <f t="shared" ref="D7:U7" si="2">D10+D13+D16</f>
        <v>190421</v>
      </c>
      <c r="E7" s="392">
        <f t="shared" si="2"/>
        <v>169772</v>
      </c>
      <c r="F7" s="392">
        <f t="shared" si="2"/>
        <v>383251</v>
      </c>
      <c r="G7" s="392">
        <f t="shared" si="2"/>
        <v>279675</v>
      </c>
      <c r="H7" s="392">
        <f t="shared" si="2"/>
        <v>380224</v>
      </c>
      <c r="I7" s="392">
        <f t="shared" si="2"/>
        <v>182876</v>
      </c>
      <c r="J7" s="392">
        <f t="shared" si="2"/>
        <v>187784</v>
      </c>
      <c r="K7" s="392">
        <f t="shared" si="2"/>
        <v>160264</v>
      </c>
      <c r="L7" s="392">
        <f t="shared" si="2"/>
        <v>244112</v>
      </c>
      <c r="M7" s="392">
        <f t="shared" si="2"/>
        <v>189810</v>
      </c>
      <c r="N7" s="392">
        <f t="shared" si="2"/>
        <v>238472</v>
      </c>
      <c r="O7" s="392">
        <f t="shared" si="2"/>
        <v>288004</v>
      </c>
      <c r="P7" s="392">
        <f t="shared" si="2"/>
        <v>359641</v>
      </c>
      <c r="Q7" s="392">
        <f t="shared" si="2"/>
        <v>130193</v>
      </c>
      <c r="R7" s="392">
        <f t="shared" si="2"/>
        <v>102098</v>
      </c>
      <c r="S7" s="392">
        <f t="shared" si="2"/>
        <v>250289</v>
      </c>
      <c r="T7" s="392">
        <f t="shared" si="2"/>
        <v>438736</v>
      </c>
      <c r="U7" s="392">
        <f t="shared" si="2"/>
        <v>150307</v>
      </c>
      <c r="V7" s="471">
        <f>V10+V13+V16</f>
        <v>165725</v>
      </c>
    </row>
    <row r="8" spans="1:22" ht="23.25" customHeight="1">
      <c r="A8" s="306" t="s">
        <v>4</v>
      </c>
      <c r="B8" s="360">
        <f>B7/91</f>
        <v>49532.527472527472</v>
      </c>
      <c r="C8" s="360">
        <f>C7/91</f>
        <v>173.69230769230768</v>
      </c>
      <c r="D8" s="360">
        <f t="shared" ref="D8:V8" si="3">D7/91</f>
        <v>2092.5384615384614</v>
      </c>
      <c r="E8" s="360">
        <f t="shared" si="3"/>
        <v>1865.6263736263736</v>
      </c>
      <c r="F8" s="360">
        <f t="shared" si="3"/>
        <v>4211.5494505494507</v>
      </c>
      <c r="G8" s="360">
        <f t="shared" si="3"/>
        <v>3073.3516483516482</v>
      </c>
      <c r="H8" s="360">
        <f t="shared" si="3"/>
        <v>4178.2857142857147</v>
      </c>
      <c r="I8" s="360">
        <f t="shared" si="3"/>
        <v>2009.6263736263736</v>
      </c>
      <c r="J8" s="360">
        <f t="shared" si="3"/>
        <v>2063.5604395604396</v>
      </c>
      <c r="K8" s="360">
        <f t="shared" si="3"/>
        <v>1761.1428571428571</v>
      </c>
      <c r="L8" s="360">
        <f t="shared" si="3"/>
        <v>2682.5494505494507</v>
      </c>
      <c r="M8" s="360">
        <f t="shared" si="3"/>
        <v>2085.8241758241757</v>
      </c>
      <c r="N8" s="360">
        <f t="shared" si="3"/>
        <v>2620.5714285714284</v>
      </c>
      <c r="O8" s="360">
        <f t="shared" si="3"/>
        <v>3164.8791208791208</v>
      </c>
      <c r="P8" s="360">
        <f t="shared" si="3"/>
        <v>3952.098901098901</v>
      </c>
      <c r="Q8" s="360">
        <f t="shared" si="3"/>
        <v>1430.6923076923076</v>
      </c>
      <c r="R8" s="360">
        <f t="shared" si="3"/>
        <v>1121.9560439560439</v>
      </c>
      <c r="S8" s="360">
        <f t="shared" si="3"/>
        <v>2750.4285714285716</v>
      </c>
      <c r="T8" s="360">
        <f t="shared" si="3"/>
        <v>4821.2747252747249</v>
      </c>
      <c r="U8" s="360">
        <f t="shared" si="3"/>
        <v>1651.7252747252746</v>
      </c>
      <c r="V8" s="379">
        <f t="shared" si="3"/>
        <v>1821.1538461538462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0.35066312291179508</v>
      </c>
      <c r="D9" s="328">
        <f>D8/$B$8*100</f>
        <v>4.2245743722628708</v>
      </c>
      <c r="E9" s="328">
        <f t="shared" ref="E9:V9" si="4">E8/$B$8*100</f>
        <v>3.7664671455764442</v>
      </c>
      <c r="F9" s="328">
        <f>F8/$B$8*100</f>
        <v>8.5025934783669737</v>
      </c>
      <c r="G9" s="328">
        <f t="shared" si="4"/>
        <v>6.2047139630745471</v>
      </c>
      <c r="H9" s="328">
        <f t="shared" si="4"/>
        <v>8.4354381403273706</v>
      </c>
      <c r="I9" s="328">
        <f t="shared" si="4"/>
        <v>4.057185199646808</v>
      </c>
      <c r="J9" s="328">
        <f t="shared" si="4"/>
        <v>4.1660713572610737</v>
      </c>
      <c r="K9" s="328">
        <f t="shared" si="4"/>
        <v>3.5555279470034118</v>
      </c>
      <c r="L9" s="328">
        <f t="shared" si="4"/>
        <v>5.4157330292448522</v>
      </c>
      <c r="M9" s="328">
        <f t="shared" si="4"/>
        <v>4.2110190661703042</v>
      </c>
      <c r="N9" s="328">
        <f t="shared" si="4"/>
        <v>5.2906071268519295</v>
      </c>
      <c r="O9" s="328">
        <f t="shared" si="4"/>
        <v>6.3894965235409744</v>
      </c>
      <c r="P9" s="328">
        <f t="shared" si="4"/>
        <v>7.9787951529242633</v>
      </c>
      <c r="Q9" s="328">
        <f t="shared" si="4"/>
        <v>2.8883894699010084</v>
      </c>
      <c r="R9" s="328">
        <f t="shared" si="4"/>
        <v>2.2650894295235013</v>
      </c>
      <c r="S9" s="328">
        <f t="shared" si="4"/>
        <v>5.5527725148975255</v>
      </c>
      <c r="T9" s="328">
        <f t="shared" si="4"/>
        <v>9.7335528213228724</v>
      </c>
      <c r="U9" s="328">
        <f t="shared" si="4"/>
        <v>3.3346274842150567</v>
      </c>
      <c r="V9" s="329">
        <f t="shared" si="4"/>
        <v>3.6766826549764167</v>
      </c>
    </row>
    <row r="10" spans="1:22" ht="23.25" customHeight="1">
      <c r="A10" s="451" t="s">
        <v>101</v>
      </c>
      <c r="B10" s="462">
        <v>1486482</v>
      </c>
      <c r="C10" s="452">
        <v>5323</v>
      </c>
      <c r="D10" s="452">
        <v>62063</v>
      </c>
      <c r="E10" s="452">
        <v>56885</v>
      </c>
      <c r="F10" s="452">
        <v>125851</v>
      </c>
      <c r="G10" s="452">
        <v>102678</v>
      </c>
      <c r="H10" s="452">
        <v>131396</v>
      </c>
      <c r="I10" s="452">
        <v>56831</v>
      </c>
      <c r="J10" s="452">
        <v>61686</v>
      </c>
      <c r="K10" s="452">
        <v>51774</v>
      </c>
      <c r="L10" s="452">
        <v>78880</v>
      </c>
      <c r="M10" s="452">
        <v>62000</v>
      </c>
      <c r="N10" s="452">
        <v>76917</v>
      </c>
      <c r="O10" s="452">
        <v>91954</v>
      </c>
      <c r="P10" s="452">
        <v>114757</v>
      </c>
      <c r="Q10" s="452">
        <v>41008</v>
      </c>
      <c r="R10" s="452">
        <v>36191</v>
      </c>
      <c r="S10" s="452">
        <v>83129</v>
      </c>
      <c r="T10" s="452">
        <v>144783</v>
      </c>
      <c r="U10" s="452">
        <v>48969</v>
      </c>
      <c r="V10" s="472">
        <v>53407</v>
      </c>
    </row>
    <row r="11" spans="1:22" ht="23.25" customHeight="1">
      <c r="A11" s="427" t="s">
        <v>4</v>
      </c>
      <c r="B11" s="463">
        <v>47951.032258064515</v>
      </c>
      <c r="C11" s="463">
        <v>171.70967741935485</v>
      </c>
      <c r="D11" s="463">
        <v>2002.0322580645161</v>
      </c>
      <c r="E11" s="463">
        <v>1835</v>
      </c>
      <c r="F11" s="463">
        <v>4059.7096774193546</v>
      </c>
      <c r="G11" s="463">
        <v>3312.1935483870966</v>
      </c>
      <c r="H11" s="463">
        <v>4238.5806451612907</v>
      </c>
      <c r="I11" s="463">
        <v>1833.258064516129</v>
      </c>
      <c r="J11" s="463">
        <v>1989.8709677419354</v>
      </c>
      <c r="K11" s="463">
        <v>1670.1290322580646</v>
      </c>
      <c r="L11" s="463">
        <v>2544.516129032258</v>
      </c>
      <c r="M11" s="463">
        <v>2000</v>
      </c>
      <c r="N11" s="463">
        <v>2481.1935483870966</v>
      </c>
      <c r="O11" s="463">
        <v>2966.2580645161293</v>
      </c>
      <c r="P11" s="463">
        <v>3701.8387096774195</v>
      </c>
      <c r="Q11" s="463">
        <v>1322.8387096774193</v>
      </c>
      <c r="R11" s="463">
        <v>1167.4516129032259</v>
      </c>
      <c r="S11" s="463">
        <v>2681.5806451612902</v>
      </c>
      <c r="T11" s="463">
        <v>4670.4193548387093</v>
      </c>
      <c r="U11" s="463">
        <v>1579.6451612903227</v>
      </c>
      <c r="V11" s="473">
        <v>1722.8064516129032</v>
      </c>
    </row>
    <row r="12" spans="1:22" ht="23.25" customHeight="1">
      <c r="A12" s="430" t="s">
        <v>5</v>
      </c>
      <c r="B12" s="464">
        <v>99.999999999999986</v>
      </c>
      <c r="C12" s="458">
        <v>0.358093808064948</v>
      </c>
      <c r="D12" s="458">
        <v>4.1751598741188927</v>
      </c>
      <c r="E12" s="458">
        <v>3.8268206409495709</v>
      </c>
      <c r="F12" s="458">
        <v>8.4663655530305775</v>
      </c>
      <c r="G12" s="458">
        <v>6.9074499388489059</v>
      </c>
      <c r="H12" s="458">
        <v>8.8393939516253806</v>
      </c>
      <c r="I12" s="458">
        <v>3.8231879027125792</v>
      </c>
      <c r="J12" s="458">
        <v>4.1497979793902653</v>
      </c>
      <c r="K12" s="458">
        <v>3.4829886941113317</v>
      </c>
      <c r="L12" s="458">
        <v>5.3064887432205703</v>
      </c>
      <c r="M12" s="458">
        <v>4.1709216795090684</v>
      </c>
      <c r="N12" s="458">
        <v>5.174431981012888</v>
      </c>
      <c r="O12" s="458">
        <v>6.1860150341544671</v>
      </c>
      <c r="P12" s="458">
        <v>7.7200396641197138</v>
      </c>
      <c r="Q12" s="458">
        <v>2.7587283263436757</v>
      </c>
      <c r="R12" s="458">
        <v>2.4346746210179471</v>
      </c>
      <c r="S12" s="458">
        <v>5.592331424127571</v>
      </c>
      <c r="T12" s="458">
        <v>9.739976669747767</v>
      </c>
      <c r="U12" s="458">
        <v>3.2942881245787028</v>
      </c>
      <c r="V12" s="474">
        <v>3.5928453893151753</v>
      </c>
    </row>
    <row r="13" spans="1:22" ht="23.25" customHeight="1">
      <c r="A13" s="425" t="s">
        <v>102</v>
      </c>
      <c r="B13" s="465">
        <v>1435327</v>
      </c>
      <c r="C13" s="456">
        <v>5363</v>
      </c>
      <c r="D13" s="456">
        <v>60561</v>
      </c>
      <c r="E13" s="456">
        <v>54823</v>
      </c>
      <c r="F13" s="456">
        <v>128602</v>
      </c>
      <c r="G13" s="456">
        <v>81989</v>
      </c>
      <c r="H13" s="456">
        <v>114874</v>
      </c>
      <c r="I13" s="456">
        <v>57799</v>
      </c>
      <c r="J13" s="456">
        <v>61074</v>
      </c>
      <c r="K13" s="456">
        <v>50159</v>
      </c>
      <c r="L13" s="456">
        <v>77546</v>
      </c>
      <c r="M13" s="456">
        <v>60463</v>
      </c>
      <c r="N13" s="456">
        <v>76520</v>
      </c>
      <c r="O13" s="456">
        <v>91530</v>
      </c>
      <c r="P13" s="456">
        <v>112914</v>
      </c>
      <c r="Q13" s="456">
        <v>43182</v>
      </c>
      <c r="R13" s="456">
        <v>32353</v>
      </c>
      <c r="S13" s="456">
        <v>82559</v>
      </c>
      <c r="T13" s="456">
        <v>139265</v>
      </c>
      <c r="U13" s="456">
        <v>48394</v>
      </c>
      <c r="V13" s="475">
        <v>55357</v>
      </c>
    </row>
    <row r="14" spans="1:22" ht="23.25" customHeight="1">
      <c r="A14" s="427" t="s">
        <v>4</v>
      </c>
      <c r="B14" s="466">
        <v>4297.3862275449101</v>
      </c>
      <c r="C14" s="466">
        <v>16.056886227544911</v>
      </c>
      <c r="D14" s="466">
        <v>181.32035928143713</v>
      </c>
      <c r="E14" s="466">
        <v>164.14071856287424</v>
      </c>
      <c r="F14" s="466">
        <v>385.03592814371257</v>
      </c>
      <c r="G14" s="466">
        <v>245.4760479041916</v>
      </c>
      <c r="H14" s="466">
        <v>343.93413173652692</v>
      </c>
      <c r="I14" s="466">
        <v>173.05089820359282</v>
      </c>
      <c r="J14" s="466">
        <v>182.8562874251497</v>
      </c>
      <c r="K14" s="466">
        <v>150.17664670658684</v>
      </c>
      <c r="L14" s="466">
        <v>232.17365269461078</v>
      </c>
      <c r="M14" s="466">
        <v>181.02694610778443</v>
      </c>
      <c r="N14" s="466">
        <v>229.10179640718562</v>
      </c>
      <c r="O14" s="466">
        <v>274.04191616766468</v>
      </c>
      <c r="P14" s="466">
        <v>338.06586826347308</v>
      </c>
      <c r="Q14" s="466">
        <v>129.2874251497006</v>
      </c>
      <c r="R14" s="466">
        <v>96.865269461077844</v>
      </c>
      <c r="S14" s="466">
        <v>247.18263473053892</v>
      </c>
      <c r="T14" s="466">
        <v>416.96107784431138</v>
      </c>
      <c r="U14" s="466">
        <v>144.89221556886227</v>
      </c>
      <c r="V14" s="476">
        <v>165.73952095808383</v>
      </c>
    </row>
    <row r="15" spans="1:22" ht="23.25" customHeight="1">
      <c r="A15" s="430" t="s">
        <v>5</v>
      </c>
      <c r="B15" s="467">
        <v>100</v>
      </c>
      <c r="C15" s="460">
        <v>0.37364307924256984</v>
      </c>
      <c r="D15" s="460">
        <v>4.2193172705592525</v>
      </c>
      <c r="E15" s="460">
        <v>3.8195477406890554</v>
      </c>
      <c r="F15" s="460">
        <v>8.9597701429709051</v>
      </c>
      <c r="G15" s="460">
        <v>5.712217494689364</v>
      </c>
      <c r="H15" s="460">
        <v>8.0033330383947341</v>
      </c>
      <c r="I15" s="460">
        <v>4.0268872528699031</v>
      </c>
      <c r="J15" s="460">
        <v>4.255058255017846</v>
      </c>
      <c r="K15" s="460">
        <v>3.4946043654163823</v>
      </c>
      <c r="L15" s="460">
        <v>5.4026713076532387</v>
      </c>
      <c r="M15" s="460">
        <v>4.2124895581285662</v>
      </c>
      <c r="N15" s="460">
        <v>5.3311893387360509</v>
      </c>
      <c r="O15" s="460">
        <v>6.3769440691912012</v>
      </c>
      <c r="P15" s="460">
        <v>7.8667787897810051</v>
      </c>
      <c r="Q15" s="460">
        <v>3.0085130426725062</v>
      </c>
      <c r="R15" s="460">
        <v>2.2540508190816446</v>
      </c>
      <c r="S15" s="460">
        <v>5.7519296996433562</v>
      </c>
      <c r="T15" s="460">
        <v>9.7026670577506042</v>
      </c>
      <c r="U15" s="460">
        <v>3.3716358711290182</v>
      </c>
      <c r="V15" s="477">
        <v>3.8567518063827966</v>
      </c>
    </row>
    <row r="16" spans="1:22" ht="23.25" customHeight="1">
      <c r="A16" s="425" t="s">
        <v>103</v>
      </c>
      <c r="B16" s="465">
        <v>1585651</v>
      </c>
      <c r="C16" s="456">
        <v>5120</v>
      </c>
      <c r="D16" s="456">
        <v>67797</v>
      </c>
      <c r="E16" s="456">
        <v>58064</v>
      </c>
      <c r="F16" s="456">
        <v>128798</v>
      </c>
      <c r="G16" s="456">
        <v>95008</v>
      </c>
      <c r="H16" s="456">
        <v>133954</v>
      </c>
      <c r="I16" s="456">
        <v>68246</v>
      </c>
      <c r="J16" s="456">
        <v>65024</v>
      </c>
      <c r="K16" s="456">
        <v>58331</v>
      </c>
      <c r="L16" s="456">
        <v>87686</v>
      </c>
      <c r="M16" s="456">
        <v>67347</v>
      </c>
      <c r="N16" s="456">
        <v>85035</v>
      </c>
      <c r="O16" s="456">
        <v>104520</v>
      </c>
      <c r="P16" s="456">
        <v>131970</v>
      </c>
      <c r="Q16" s="456">
        <v>46003</v>
      </c>
      <c r="R16" s="456">
        <v>33554</v>
      </c>
      <c r="S16" s="456">
        <v>84601</v>
      </c>
      <c r="T16" s="456">
        <v>154688</v>
      </c>
      <c r="U16" s="456">
        <v>52944</v>
      </c>
      <c r="V16" s="475">
        <v>56961</v>
      </c>
    </row>
    <row r="17" spans="1:22" ht="23.25" customHeight="1">
      <c r="A17" s="427" t="s">
        <v>4</v>
      </c>
      <c r="B17" s="466">
        <v>51150.032258064515</v>
      </c>
      <c r="C17" s="466">
        <v>165.16129032258064</v>
      </c>
      <c r="D17" s="466">
        <v>2187</v>
      </c>
      <c r="E17" s="466">
        <v>1873.0322580645161</v>
      </c>
      <c r="F17" s="466">
        <v>4154.7741935483873</v>
      </c>
      <c r="G17" s="466">
        <v>3064.7741935483873</v>
      </c>
      <c r="H17" s="466">
        <v>4321.0967741935483</v>
      </c>
      <c r="I17" s="466">
        <v>2201.483870967742</v>
      </c>
      <c r="J17" s="466">
        <v>2097.5483870967741</v>
      </c>
      <c r="K17" s="466">
        <v>1881.6451612903227</v>
      </c>
      <c r="L17" s="466">
        <v>2828.5806451612902</v>
      </c>
      <c r="M17" s="466">
        <v>2172.483870967742</v>
      </c>
      <c r="N17" s="466">
        <v>2743.0645161290322</v>
      </c>
      <c r="O17" s="466">
        <v>3371.6129032258063</v>
      </c>
      <c r="P17" s="466">
        <v>4257.0967741935483</v>
      </c>
      <c r="Q17" s="466">
        <v>1483.9677419354839</v>
      </c>
      <c r="R17" s="466">
        <v>1082.3870967741937</v>
      </c>
      <c r="S17" s="466">
        <v>2729.0645161290322</v>
      </c>
      <c r="T17" s="466">
        <v>4989.9354838709678</v>
      </c>
      <c r="U17" s="466">
        <v>1707.8709677419354</v>
      </c>
      <c r="V17" s="476">
        <v>1837.4516129032259</v>
      </c>
    </row>
    <row r="18" spans="1:22" ht="23.25" customHeight="1" thickBot="1">
      <c r="A18" s="431" t="s">
        <v>5</v>
      </c>
      <c r="B18" s="468">
        <v>100.00000000000001</v>
      </c>
      <c r="C18" s="453">
        <v>0.32289576962395888</v>
      </c>
      <c r="D18" s="453">
        <v>4.2756571275772535</v>
      </c>
      <c r="E18" s="453">
        <v>3.6618398373917089</v>
      </c>
      <c r="F18" s="453">
        <v>8.1227205734427059</v>
      </c>
      <c r="G18" s="453">
        <v>5.9917346250845869</v>
      </c>
      <c r="H18" s="453">
        <v>8.4478867039468337</v>
      </c>
      <c r="I18" s="453">
        <v>4.3039735729993547</v>
      </c>
      <c r="J18" s="453">
        <v>4.1007762742242777</v>
      </c>
      <c r="K18" s="453">
        <v>3.6786783472529581</v>
      </c>
      <c r="L18" s="453">
        <v>5.5299684482903242</v>
      </c>
      <c r="M18" s="453">
        <v>4.2472776165751478</v>
      </c>
      <c r="N18" s="453">
        <v>5.3627815956979186</v>
      </c>
      <c r="O18" s="453">
        <v>6.5916144220890978</v>
      </c>
      <c r="P18" s="453">
        <v>8.3227645932175491</v>
      </c>
      <c r="Q18" s="453">
        <v>2.9012058769552698</v>
      </c>
      <c r="R18" s="453">
        <v>2.1161024714770145</v>
      </c>
      <c r="S18" s="453">
        <v>5.3354111339758878</v>
      </c>
      <c r="T18" s="453">
        <v>9.755488439763857</v>
      </c>
      <c r="U18" s="453">
        <v>3.3389440677677498</v>
      </c>
      <c r="V18" s="478">
        <v>3.5922785026465469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2" sqref="J2"/>
    </sheetView>
  </sheetViews>
  <sheetFormatPr defaultRowHeight="13.5"/>
  <sheetData>
    <row r="1" spans="1:22" ht="25.5">
      <c r="A1" s="507" t="s">
        <v>192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4096777</v>
      </c>
      <c r="C4" s="380">
        <f>C7</f>
        <v>14573</v>
      </c>
      <c r="D4" s="380">
        <f t="shared" ref="D4:V4" si="0">D7</f>
        <v>175090</v>
      </c>
      <c r="E4" s="380">
        <f t="shared" si="0"/>
        <v>154596</v>
      </c>
      <c r="F4" s="380">
        <f t="shared" si="0"/>
        <v>331936</v>
      </c>
      <c r="G4" s="380">
        <f t="shared" si="0"/>
        <v>252122</v>
      </c>
      <c r="H4" s="380">
        <f t="shared" si="0"/>
        <v>337360</v>
      </c>
      <c r="I4" s="380">
        <f t="shared" si="0"/>
        <v>168641</v>
      </c>
      <c r="J4" s="380">
        <f t="shared" si="0"/>
        <v>177731</v>
      </c>
      <c r="K4" s="380">
        <f>K7</f>
        <v>146117</v>
      </c>
      <c r="L4" s="380">
        <f t="shared" si="0"/>
        <v>231393</v>
      </c>
      <c r="M4" s="380">
        <f t="shared" si="0"/>
        <v>171758</v>
      </c>
      <c r="N4" s="380">
        <f t="shared" si="0"/>
        <v>220614</v>
      </c>
      <c r="O4" s="380">
        <f t="shared" si="0"/>
        <v>266873</v>
      </c>
      <c r="P4" s="380">
        <f>P7</f>
        <v>331189</v>
      </c>
      <c r="Q4" s="380">
        <f t="shared" si="0"/>
        <v>102498</v>
      </c>
      <c r="R4" s="380">
        <f t="shared" si="0"/>
        <v>89321</v>
      </c>
      <c r="S4" s="380">
        <f t="shared" si="0"/>
        <v>223980</v>
      </c>
      <c r="T4" s="380">
        <f>T7</f>
        <v>407567</v>
      </c>
      <c r="U4" s="380">
        <f t="shared" si="0"/>
        <v>133235</v>
      </c>
      <c r="V4" s="381">
        <f t="shared" si="0"/>
        <v>160183</v>
      </c>
    </row>
    <row r="5" spans="1:22" ht="23.25" customHeight="1">
      <c r="A5" s="387" t="s">
        <v>4</v>
      </c>
      <c r="B5" s="433">
        <f>B4/90</f>
        <v>45519.744444444441</v>
      </c>
      <c r="C5" s="433">
        <f t="shared" ref="C5:U5" si="1">C4/90</f>
        <v>161.92222222222222</v>
      </c>
      <c r="D5" s="433">
        <f t="shared" si="1"/>
        <v>1945.4444444444443</v>
      </c>
      <c r="E5" s="433">
        <f t="shared" si="1"/>
        <v>1717.7333333333333</v>
      </c>
      <c r="F5" s="433">
        <f t="shared" si="1"/>
        <v>3688.1777777777779</v>
      </c>
      <c r="G5" s="433">
        <f t="shared" si="1"/>
        <v>2801.3555555555554</v>
      </c>
      <c r="H5" s="433">
        <f t="shared" si="1"/>
        <v>3748.4444444444443</v>
      </c>
      <c r="I5" s="433">
        <f t="shared" si="1"/>
        <v>1873.7888888888888</v>
      </c>
      <c r="J5" s="433">
        <f t="shared" si="1"/>
        <v>1974.7888888888888</v>
      </c>
      <c r="K5" s="433">
        <f t="shared" si="1"/>
        <v>1623.5222222222221</v>
      </c>
      <c r="L5" s="433">
        <f t="shared" si="1"/>
        <v>2571.0333333333333</v>
      </c>
      <c r="M5" s="433">
        <f t="shared" si="1"/>
        <v>1908.4222222222222</v>
      </c>
      <c r="N5" s="433">
        <f t="shared" si="1"/>
        <v>2451.2666666666669</v>
      </c>
      <c r="O5" s="433">
        <f t="shared" si="1"/>
        <v>2965.2555555555555</v>
      </c>
      <c r="P5" s="433">
        <f t="shared" si="1"/>
        <v>3679.8777777777777</v>
      </c>
      <c r="Q5" s="433">
        <f t="shared" si="1"/>
        <v>1138.8666666666666</v>
      </c>
      <c r="R5" s="433">
        <f t="shared" si="1"/>
        <v>992.45555555555552</v>
      </c>
      <c r="S5" s="433">
        <f t="shared" si="1"/>
        <v>2488.6666666666665</v>
      </c>
      <c r="T5" s="433">
        <f t="shared" si="1"/>
        <v>4528.5222222222219</v>
      </c>
      <c r="U5" s="433">
        <f t="shared" si="1"/>
        <v>1480.3888888888889</v>
      </c>
      <c r="V5" s="435">
        <f>V4/90</f>
        <v>1779.8111111111111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0.35571865395651264</v>
      </c>
      <c r="D6" s="384">
        <f>D5/$B$5*100</f>
        <v>4.2738474659470116</v>
      </c>
      <c r="E6" s="384">
        <f t="shared" ref="E6:V6" si="2">E5/$B$5*100</f>
        <v>3.7736005645413462</v>
      </c>
      <c r="F6" s="384">
        <f>F5/$B$5*100</f>
        <v>8.1023692527076783</v>
      </c>
      <c r="G6" s="384">
        <f t="shared" si="2"/>
        <v>6.154154839279756</v>
      </c>
      <c r="H6" s="384">
        <f t="shared" si="2"/>
        <v>8.2347660124043855</v>
      </c>
      <c r="I6" s="384">
        <f t="shared" si="2"/>
        <v>4.1164310383503908</v>
      </c>
      <c r="J6" s="384">
        <f t="shared" si="2"/>
        <v>4.3383127761164451</v>
      </c>
      <c r="K6" s="384">
        <f t="shared" si="2"/>
        <v>3.5666329897868501</v>
      </c>
      <c r="L6" s="384">
        <f t="shared" si="2"/>
        <v>5.6481717213311837</v>
      </c>
      <c r="M6" s="384">
        <f t="shared" si="2"/>
        <v>4.1925152381982231</v>
      </c>
      <c r="N6" s="384">
        <f t="shared" si="2"/>
        <v>5.3850624527524937</v>
      </c>
      <c r="O6" s="384">
        <f t="shared" si="2"/>
        <v>6.5142183721496192</v>
      </c>
      <c r="P6" s="384">
        <f t="shared" si="2"/>
        <v>8.084135406930864</v>
      </c>
      <c r="Q6" s="384">
        <f t="shared" si="2"/>
        <v>2.5019179711270589</v>
      </c>
      <c r="R6" s="384">
        <f t="shared" si="2"/>
        <v>2.1802748843786226</v>
      </c>
      <c r="S6" s="384">
        <f t="shared" si="2"/>
        <v>5.467224601192596</v>
      </c>
      <c r="T6" s="384">
        <f t="shared" si="2"/>
        <v>9.9484790116718589</v>
      </c>
      <c r="U6" s="384">
        <f t="shared" si="2"/>
        <v>3.2521906855071685</v>
      </c>
      <c r="V6" s="385">
        <f t="shared" si="2"/>
        <v>3.9099760616699424</v>
      </c>
    </row>
    <row r="7" spans="1:22" ht="23.25" customHeight="1" thickTop="1">
      <c r="A7" s="322" t="s">
        <v>70</v>
      </c>
      <c r="B7" s="323">
        <f>B10+B13+B16</f>
        <v>4096777</v>
      </c>
      <c r="C7" s="392">
        <f>C10+C13+C16</f>
        <v>14573</v>
      </c>
      <c r="D7" s="392">
        <f t="shared" ref="D7:U7" si="3">D10+D13+D16</f>
        <v>175090</v>
      </c>
      <c r="E7" s="392">
        <f t="shared" si="3"/>
        <v>154596</v>
      </c>
      <c r="F7" s="392">
        <f t="shared" si="3"/>
        <v>331936</v>
      </c>
      <c r="G7" s="392">
        <f t="shared" si="3"/>
        <v>252122</v>
      </c>
      <c r="H7" s="392">
        <f t="shared" si="3"/>
        <v>337360</v>
      </c>
      <c r="I7" s="392">
        <f t="shared" si="3"/>
        <v>168641</v>
      </c>
      <c r="J7" s="392">
        <f t="shared" si="3"/>
        <v>177731</v>
      </c>
      <c r="K7" s="392">
        <f t="shared" si="3"/>
        <v>146117</v>
      </c>
      <c r="L7" s="392">
        <f t="shared" si="3"/>
        <v>231393</v>
      </c>
      <c r="M7" s="392">
        <f t="shared" si="3"/>
        <v>171758</v>
      </c>
      <c r="N7" s="392">
        <f t="shared" si="3"/>
        <v>220614</v>
      </c>
      <c r="O7" s="392">
        <f t="shared" si="3"/>
        <v>266873</v>
      </c>
      <c r="P7" s="392">
        <f t="shared" si="3"/>
        <v>331189</v>
      </c>
      <c r="Q7" s="392">
        <f t="shared" si="3"/>
        <v>102498</v>
      </c>
      <c r="R7" s="392">
        <f t="shared" si="3"/>
        <v>89321</v>
      </c>
      <c r="S7" s="392">
        <f t="shared" si="3"/>
        <v>223980</v>
      </c>
      <c r="T7" s="392">
        <f t="shared" si="3"/>
        <v>407567</v>
      </c>
      <c r="U7" s="392">
        <f t="shared" si="3"/>
        <v>133235</v>
      </c>
      <c r="V7" s="471">
        <f>V10+V13+V16</f>
        <v>160183</v>
      </c>
    </row>
    <row r="8" spans="1:22" ht="23.25" customHeight="1">
      <c r="A8" s="306" t="s">
        <v>4</v>
      </c>
      <c r="B8" s="360">
        <f>B7/90</f>
        <v>45519.744444444441</v>
      </c>
      <c r="C8" s="360">
        <f t="shared" ref="C8:U8" si="4">C7/90</f>
        <v>161.92222222222222</v>
      </c>
      <c r="D8" s="360">
        <f t="shared" si="4"/>
        <v>1945.4444444444443</v>
      </c>
      <c r="E8" s="360">
        <f t="shared" si="4"/>
        <v>1717.7333333333333</v>
      </c>
      <c r="F8" s="360">
        <f t="shared" si="4"/>
        <v>3688.1777777777779</v>
      </c>
      <c r="G8" s="360">
        <f t="shared" si="4"/>
        <v>2801.3555555555554</v>
      </c>
      <c r="H8" s="360">
        <f t="shared" si="4"/>
        <v>3748.4444444444443</v>
      </c>
      <c r="I8" s="360">
        <f t="shared" si="4"/>
        <v>1873.7888888888888</v>
      </c>
      <c r="J8" s="360">
        <f t="shared" si="4"/>
        <v>1974.7888888888888</v>
      </c>
      <c r="K8" s="360">
        <f t="shared" si="4"/>
        <v>1623.5222222222221</v>
      </c>
      <c r="L8" s="360">
        <f t="shared" si="4"/>
        <v>2571.0333333333333</v>
      </c>
      <c r="M8" s="360">
        <f t="shared" si="4"/>
        <v>1908.4222222222222</v>
      </c>
      <c r="N8" s="360">
        <f t="shared" si="4"/>
        <v>2451.2666666666669</v>
      </c>
      <c r="O8" s="360">
        <f t="shared" si="4"/>
        <v>2965.2555555555555</v>
      </c>
      <c r="P8" s="360">
        <f t="shared" si="4"/>
        <v>3679.8777777777777</v>
      </c>
      <c r="Q8" s="360">
        <f t="shared" si="4"/>
        <v>1138.8666666666666</v>
      </c>
      <c r="R8" s="360">
        <f t="shared" si="4"/>
        <v>992.45555555555552</v>
      </c>
      <c r="S8" s="360">
        <f t="shared" si="4"/>
        <v>2488.6666666666665</v>
      </c>
      <c r="T8" s="360">
        <f t="shared" si="4"/>
        <v>4528.5222222222219</v>
      </c>
      <c r="U8" s="360">
        <f t="shared" si="4"/>
        <v>1480.3888888888889</v>
      </c>
      <c r="V8" s="379">
        <f>V7/90</f>
        <v>1779.8111111111111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0.35571865395651264</v>
      </c>
      <c r="D9" s="328">
        <f>D8/$B$8*100</f>
        <v>4.2738474659470116</v>
      </c>
      <c r="E9" s="328">
        <f t="shared" ref="E9:V9" si="5">E8/$B$8*100</f>
        <v>3.7736005645413462</v>
      </c>
      <c r="F9" s="328">
        <f>F8/$B$8*100</f>
        <v>8.1023692527076783</v>
      </c>
      <c r="G9" s="328">
        <f t="shared" si="5"/>
        <v>6.154154839279756</v>
      </c>
      <c r="H9" s="328">
        <f t="shared" si="5"/>
        <v>8.2347660124043855</v>
      </c>
      <c r="I9" s="328">
        <f t="shared" si="5"/>
        <v>4.1164310383503908</v>
      </c>
      <c r="J9" s="328">
        <f t="shared" si="5"/>
        <v>4.3383127761164451</v>
      </c>
      <c r="K9" s="328">
        <f t="shared" si="5"/>
        <v>3.5666329897868501</v>
      </c>
      <c r="L9" s="328">
        <f t="shared" si="5"/>
        <v>5.6481717213311837</v>
      </c>
      <c r="M9" s="328">
        <f t="shared" si="5"/>
        <v>4.1925152381982231</v>
      </c>
      <c r="N9" s="328">
        <f t="shared" si="5"/>
        <v>5.3850624527524937</v>
      </c>
      <c r="O9" s="328">
        <f t="shared" si="5"/>
        <v>6.5142183721496192</v>
      </c>
      <c r="P9" s="328">
        <f t="shared" si="5"/>
        <v>8.084135406930864</v>
      </c>
      <c r="Q9" s="328">
        <f t="shared" si="5"/>
        <v>2.5019179711270589</v>
      </c>
      <c r="R9" s="328">
        <f t="shared" si="5"/>
        <v>2.1802748843786226</v>
      </c>
      <c r="S9" s="328">
        <f t="shared" si="5"/>
        <v>5.467224601192596</v>
      </c>
      <c r="T9" s="328">
        <f t="shared" si="5"/>
        <v>9.9484790116718589</v>
      </c>
      <c r="U9" s="328">
        <f t="shared" si="5"/>
        <v>3.2521906855071685</v>
      </c>
      <c r="V9" s="329">
        <f t="shared" si="5"/>
        <v>3.9099760616699424</v>
      </c>
    </row>
    <row r="10" spans="1:22" ht="23.25" customHeight="1">
      <c r="A10" s="451" t="s">
        <v>22</v>
      </c>
      <c r="B10" s="462">
        <f>SUM(C10:V10)</f>
        <v>1318123</v>
      </c>
      <c r="C10" s="452">
        <v>4527</v>
      </c>
      <c r="D10" s="452">
        <v>57730</v>
      </c>
      <c r="E10" s="452">
        <v>49075</v>
      </c>
      <c r="F10" s="452">
        <v>102810</v>
      </c>
      <c r="G10" s="452">
        <v>82811</v>
      </c>
      <c r="H10" s="452">
        <v>108710</v>
      </c>
      <c r="I10" s="452">
        <v>54909</v>
      </c>
      <c r="J10" s="452">
        <v>61195</v>
      </c>
      <c r="K10" s="452">
        <v>47654</v>
      </c>
      <c r="L10" s="452">
        <v>73119</v>
      </c>
      <c r="M10" s="452">
        <v>55033</v>
      </c>
      <c r="N10" s="452">
        <v>69650</v>
      </c>
      <c r="O10" s="452">
        <v>86081</v>
      </c>
      <c r="P10" s="452">
        <v>106322</v>
      </c>
      <c r="Q10" s="452">
        <v>30814</v>
      </c>
      <c r="R10" s="452">
        <v>28590</v>
      </c>
      <c r="S10" s="452">
        <v>69866</v>
      </c>
      <c r="T10" s="452">
        <v>135452</v>
      </c>
      <c r="U10" s="452">
        <v>42316</v>
      </c>
      <c r="V10" s="454">
        <v>51459</v>
      </c>
    </row>
    <row r="11" spans="1:22" ht="23.25" customHeight="1">
      <c r="A11" s="427" t="s">
        <v>4</v>
      </c>
      <c r="B11" s="463">
        <f>B10/31</f>
        <v>42520.096774193546</v>
      </c>
      <c r="C11" s="463">
        <f t="shared" ref="C11:U11" si="6">C10/31</f>
        <v>146.03225806451613</v>
      </c>
      <c r="D11" s="463">
        <f t="shared" si="6"/>
        <v>1862.258064516129</v>
      </c>
      <c r="E11" s="463">
        <f t="shared" si="6"/>
        <v>1583.0645161290322</v>
      </c>
      <c r="F11" s="463">
        <f t="shared" si="6"/>
        <v>3316.4516129032259</v>
      </c>
      <c r="G11" s="463">
        <f t="shared" si="6"/>
        <v>2671.3225806451615</v>
      </c>
      <c r="H11" s="463">
        <f t="shared" si="6"/>
        <v>3506.7741935483873</v>
      </c>
      <c r="I11" s="463">
        <f t="shared" si="6"/>
        <v>1771.258064516129</v>
      </c>
      <c r="J11" s="463">
        <f t="shared" si="6"/>
        <v>1974.0322580645161</v>
      </c>
      <c r="K11" s="463">
        <f t="shared" si="6"/>
        <v>1537.2258064516129</v>
      </c>
      <c r="L11" s="463">
        <f t="shared" si="6"/>
        <v>2358.6774193548385</v>
      </c>
      <c r="M11" s="463">
        <f t="shared" si="6"/>
        <v>1775.258064516129</v>
      </c>
      <c r="N11" s="463">
        <f t="shared" si="6"/>
        <v>2246.7741935483873</v>
      </c>
      <c r="O11" s="463">
        <f t="shared" si="6"/>
        <v>2776.8064516129034</v>
      </c>
      <c r="P11" s="463">
        <f t="shared" si="6"/>
        <v>3429.7419354838707</v>
      </c>
      <c r="Q11" s="463">
        <f t="shared" si="6"/>
        <v>994</v>
      </c>
      <c r="R11" s="463">
        <f t="shared" si="6"/>
        <v>922.25806451612902</v>
      </c>
      <c r="S11" s="463">
        <f t="shared" si="6"/>
        <v>2253.7419354838707</v>
      </c>
      <c r="T11" s="463">
        <f t="shared" si="6"/>
        <v>4369.4193548387093</v>
      </c>
      <c r="U11" s="463">
        <f t="shared" si="6"/>
        <v>1365.0322580645161</v>
      </c>
      <c r="V11" s="469">
        <f>V10/31</f>
        <v>1659.9677419354839</v>
      </c>
    </row>
    <row r="12" spans="1:22" ht="23.25" customHeight="1">
      <c r="A12" s="430" t="s">
        <v>5</v>
      </c>
      <c r="B12" s="464">
        <v>100</v>
      </c>
      <c r="C12" s="458">
        <f>C11/$B$11*100</f>
        <v>0.34344291086643663</v>
      </c>
      <c r="D12" s="458">
        <f t="shared" ref="D12:Q12" si="7">D11/$B$11*100</f>
        <v>4.3797126671790112</v>
      </c>
      <c r="E12" s="458">
        <f t="shared" si="7"/>
        <v>3.7230971616457644</v>
      </c>
      <c r="F12" s="458">
        <f t="shared" si="7"/>
        <v>7.7997273395578413</v>
      </c>
      <c r="G12" s="458">
        <f t="shared" si="7"/>
        <v>6.2824941223239419</v>
      </c>
      <c r="H12" s="458">
        <f t="shared" si="7"/>
        <v>8.2473335189508123</v>
      </c>
      <c r="I12" s="458">
        <f t="shared" si="7"/>
        <v>4.1656962210658639</v>
      </c>
      <c r="J12" s="458">
        <f t="shared" si="7"/>
        <v>4.6425864657547136</v>
      </c>
      <c r="K12" s="458">
        <f t="shared" si="7"/>
        <v>3.6152923513207798</v>
      </c>
      <c r="L12" s="458">
        <f t="shared" si="7"/>
        <v>5.5472061408533193</v>
      </c>
      <c r="M12" s="458">
        <f t="shared" si="7"/>
        <v>4.1751035373785301</v>
      </c>
      <c r="N12" s="458">
        <f t="shared" si="7"/>
        <v>5.2840288804610811</v>
      </c>
      <c r="O12" s="458">
        <f t="shared" si="7"/>
        <v>6.5305741573434357</v>
      </c>
      <c r="P12" s="458">
        <f t="shared" si="7"/>
        <v>8.0661668144778602</v>
      </c>
      <c r="Q12" s="458">
        <f t="shared" si="7"/>
        <v>2.3377181036974548</v>
      </c>
      <c r="R12" s="458">
        <f>R11/$B$11*100</f>
        <v>2.1689933337025455</v>
      </c>
      <c r="S12" s="458">
        <f>S11/$B$11*100</f>
        <v>5.3004158185541108</v>
      </c>
      <c r="T12" s="458">
        <f>T11/$B$11*100</f>
        <v>10.276127493412982</v>
      </c>
      <c r="U12" s="458">
        <f>U11/$B$11*100</f>
        <v>3.2103225571513434</v>
      </c>
      <c r="V12" s="459">
        <f>V11/$B$11*100</f>
        <v>3.9039604043021785</v>
      </c>
    </row>
    <row r="13" spans="1:22" ht="23.25" customHeight="1">
      <c r="A13" s="425" t="s">
        <v>23</v>
      </c>
      <c r="B13" s="465">
        <f>SUM(C13:V13)</f>
        <v>1280005</v>
      </c>
      <c r="C13" s="456">
        <v>4556</v>
      </c>
      <c r="D13" s="456">
        <v>55103</v>
      </c>
      <c r="E13" s="456">
        <v>47572</v>
      </c>
      <c r="F13" s="456">
        <v>98853</v>
      </c>
      <c r="G13" s="456">
        <v>81216</v>
      </c>
      <c r="H13" s="456">
        <v>109089</v>
      </c>
      <c r="I13" s="456">
        <v>51692</v>
      </c>
      <c r="J13" s="456">
        <v>54400</v>
      </c>
      <c r="K13" s="456">
        <v>46157</v>
      </c>
      <c r="L13" s="456">
        <v>73350</v>
      </c>
      <c r="M13" s="456">
        <v>53443</v>
      </c>
      <c r="N13" s="456">
        <v>68316</v>
      </c>
      <c r="O13" s="456">
        <v>81838</v>
      </c>
      <c r="P13" s="456">
        <v>105279</v>
      </c>
      <c r="Q13" s="456">
        <v>33007</v>
      </c>
      <c r="R13" s="456">
        <v>27333</v>
      </c>
      <c r="S13" s="456">
        <v>67940</v>
      </c>
      <c r="T13" s="456">
        <v>128532</v>
      </c>
      <c r="U13" s="456">
        <v>40877</v>
      </c>
      <c r="V13" s="457">
        <v>51452</v>
      </c>
    </row>
    <row r="14" spans="1:22" ht="23.25" customHeight="1">
      <c r="A14" s="427" t="s">
        <v>4</v>
      </c>
      <c r="B14" s="466">
        <f>B13/28</f>
        <v>45714.464285714283</v>
      </c>
      <c r="C14" s="466">
        <f t="shared" ref="C14:U14" si="8">C13/28</f>
        <v>162.71428571428572</v>
      </c>
      <c r="D14" s="466">
        <f t="shared" si="8"/>
        <v>1967.9642857142858</v>
      </c>
      <c r="E14" s="466">
        <f t="shared" si="8"/>
        <v>1699</v>
      </c>
      <c r="F14" s="466">
        <f t="shared" si="8"/>
        <v>3530.4642857142858</v>
      </c>
      <c r="G14" s="466">
        <f t="shared" si="8"/>
        <v>2900.5714285714284</v>
      </c>
      <c r="H14" s="466">
        <f t="shared" si="8"/>
        <v>3896.0357142857142</v>
      </c>
      <c r="I14" s="466">
        <f t="shared" si="8"/>
        <v>1846.1428571428571</v>
      </c>
      <c r="J14" s="466">
        <f t="shared" si="8"/>
        <v>1942.8571428571429</v>
      </c>
      <c r="K14" s="466">
        <f t="shared" si="8"/>
        <v>1648.4642857142858</v>
      </c>
      <c r="L14" s="466">
        <f t="shared" si="8"/>
        <v>2619.6428571428573</v>
      </c>
      <c r="M14" s="466">
        <f t="shared" si="8"/>
        <v>1908.6785714285713</v>
      </c>
      <c r="N14" s="466">
        <f t="shared" si="8"/>
        <v>2439.8571428571427</v>
      </c>
      <c r="O14" s="466">
        <f t="shared" si="8"/>
        <v>2922.7857142857142</v>
      </c>
      <c r="P14" s="466">
        <f t="shared" si="8"/>
        <v>3759.9642857142858</v>
      </c>
      <c r="Q14" s="466">
        <f t="shared" si="8"/>
        <v>1178.8214285714287</v>
      </c>
      <c r="R14" s="466">
        <f t="shared" si="8"/>
        <v>976.17857142857144</v>
      </c>
      <c r="S14" s="466">
        <f t="shared" si="8"/>
        <v>2426.4285714285716</v>
      </c>
      <c r="T14" s="466">
        <f t="shared" si="8"/>
        <v>4590.4285714285716</v>
      </c>
      <c r="U14" s="466">
        <f t="shared" si="8"/>
        <v>1459.8928571428571</v>
      </c>
      <c r="V14" s="470">
        <f>V13/28</f>
        <v>1837.5714285714287</v>
      </c>
    </row>
    <row r="15" spans="1:22" ht="23.25" customHeight="1">
      <c r="A15" s="430" t="s">
        <v>5</v>
      </c>
      <c r="B15" s="467">
        <v>100</v>
      </c>
      <c r="C15" s="460">
        <f>C14/$B$14*100</f>
        <v>0.35593610962457178</v>
      </c>
      <c r="D15" s="460">
        <f t="shared" ref="D15:R15" si="9">D14/$B$14*100</f>
        <v>4.3049050589646134</v>
      </c>
      <c r="E15" s="460">
        <f t="shared" si="9"/>
        <v>3.7165479822344443</v>
      </c>
      <c r="F15" s="460">
        <f t="shared" si="9"/>
        <v>7.7228604575763384</v>
      </c>
      <c r="G15" s="460">
        <f t="shared" si="9"/>
        <v>6.3449752149405665</v>
      </c>
      <c r="H15" s="460">
        <f t="shared" si="9"/>
        <v>8.5225448338092438</v>
      </c>
      <c r="I15" s="460">
        <f t="shared" si="9"/>
        <v>4.0384217249151373</v>
      </c>
      <c r="J15" s="460">
        <f t="shared" si="9"/>
        <v>4.2499833985023505</v>
      </c>
      <c r="K15" s="460">
        <f t="shared" si="9"/>
        <v>3.6060015390564888</v>
      </c>
      <c r="L15" s="460">
        <f t="shared" si="9"/>
        <v>5.7304463654438855</v>
      </c>
      <c r="M15" s="460">
        <f t="shared" si="9"/>
        <v>4.1752180655544313</v>
      </c>
      <c r="N15" s="460">
        <f t="shared" si="9"/>
        <v>5.3371666516927663</v>
      </c>
      <c r="O15" s="460">
        <f t="shared" si="9"/>
        <v>6.393568775121973</v>
      </c>
      <c r="P15" s="460">
        <f t="shared" si="9"/>
        <v>8.2248897465244291</v>
      </c>
      <c r="Q15" s="460">
        <f t="shared" si="9"/>
        <v>2.578661802102336</v>
      </c>
      <c r="R15" s="460">
        <f t="shared" si="9"/>
        <v>2.1353822836629544</v>
      </c>
      <c r="S15" s="460">
        <f>S14/$B$14*100</f>
        <v>5.3077917664384131</v>
      </c>
      <c r="T15" s="460">
        <f>T14/$B$14*100</f>
        <v>10.041523275299708</v>
      </c>
      <c r="U15" s="460">
        <f>U14/$B$14*100</f>
        <v>3.1935031503783193</v>
      </c>
      <c r="V15" s="461">
        <f>V14/$B$14*100</f>
        <v>4.0196717981570389</v>
      </c>
    </row>
    <row r="16" spans="1:22" ht="23.25" customHeight="1">
      <c r="A16" s="425" t="s">
        <v>24</v>
      </c>
      <c r="B16" s="465">
        <f>SUM(C16:V16)</f>
        <v>1498649</v>
      </c>
      <c r="C16" s="456">
        <v>5490</v>
      </c>
      <c r="D16" s="456">
        <v>62257</v>
      </c>
      <c r="E16" s="456">
        <v>57949</v>
      </c>
      <c r="F16" s="456">
        <v>130273</v>
      </c>
      <c r="G16" s="456">
        <v>88095</v>
      </c>
      <c r="H16" s="456">
        <v>119561</v>
      </c>
      <c r="I16" s="456">
        <v>62040</v>
      </c>
      <c r="J16" s="456">
        <v>62136</v>
      </c>
      <c r="K16" s="456">
        <v>52306</v>
      </c>
      <c r="L16" s="456">
        <v>84924</v>
      </c>
      <c r="M16" s="456">
        <v>63282</v>
      </c>
      <c r="N16" s="456">
        <v>82648</v>
      </c>
      <c r="O16" s="456">
        <v>98954</v>
      </c>
      <c r="P16" s="456">
        <v>119588</v>
      </c>
      <c r="Q16" s="456">
        <v>38677</v>
      </c>
      <c r="R16" s="456">
        <v>33398</v>
      </c>
      <c r="S16" s="456">
        <v>86174</v>
      </c>
      <c r="T16" s="456">
        <v>143583</v>
      </c>
      <c r="U16" s="456">
        <v>50042</v>
      </c>
      <c r="V16" s="457">
        <v>57272</v>
      </c>
    </row>
    <row r="17" spans="1:22" ht="23.25" customHeight="1">
      <c r="A17" s="427" t="s">
        <v>4</v>
      </c>
      <c r="B17" s="466">
        <f>B16/31</f>
        <v>48343.516129032258</v>
      </c>
      <c r="C17" s="466">
        <f t="shared" ref="C17:V17" si="10">C16/31</f>
        <v>177.09677419354838</v>
      </c>
      <c r="D17" s="466">
        <f t="shared" si="10"/>
        <v>2008.2903225806451</v>
      </c>
      <c r="E17" s="466">
        <f t="shared" si="10"/>
        <v>1869.3225806451612</v>
      </c>
      <c r="F17" s="466">
        <f t="shared" si="10"/>
        <v>4202.3548387096771</v>
      </c>
      <c r="G17" s="466">
        <f t="shared" si="10"/>
        <v>2841.7741935483873</v>
      </c>
      <c r="H17" s="466">
        <f t="shared" si="10"/>
        <v>3856.8064516129034</v>
      </c>
      <c r="I17" s="466">
        <f t="shared" si="10"/>
        <v>2001.2903225806451</v>
      </c>
      <c r="J17" s="466">
        <f t="shared" si="10"/>
        <v>2004.3870967741937</v>
      </c>
      <c r="K17" s="466">
        <f t="shared" si="10"/>
        <v>1687.2903225806451</v>
      </c>
      <c r="L17" s="466">
        <f t="shared" si="10"/>
        <v>2739.483870967742</v>
      </c>
      <c r="M17" s="466">
        <f t="shared" si="10"/>
        <v>2041.3548387096773</v>
      </c>
      <c r="N17" s="466">
        <f t="shared" si="10"/>
        <v>2666.0645161290322</v>
      </c>
      <c r="O17" s="466">
        <f t="shared" si="10"/>
        <v>3192.0645161290322</v>
      </c>
      <c r="P17" s="466">
        <f t="shared" si="10"/>
        <v>3857.6774193548385</v>
      </c>
      <c r="Q17" s="466">
        <f t="shared" si="10"/>
        <v>1247.6451612903227</v>
      </c>
      <c r="R17" s="466">
        <f t="shared" si="10"/>
        <v>1077.3548387096773</v>
      </c>
      <c r="S17" s="466">
        <f t="shared" si="10"/>
        <v>2779.8064516129034</v>
      </c>
      <c r="T17" s="466">
        <f t="shared" si="10"/>
        <v>4631.7096774193551</v>
      </c>
      <c r="U17" s="466">
        <f t="shared" si="10"/>
        <v>1614.258064516129</v>
      </c>
      <c r="V17" s="470">
        <f t="shared" si="10"/>
        <v>1847.483870967742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0.36632994116701106</v>
      </c>
      <c r="D18" s="453">
        <f t="shared" ref="D18:R18" si="11">D17/$B$17*100</f>
        <v>4.1542082235400022</v>
      </c>
      <c r="E18" s="453">
        <f t="shared" si="11"/>
        <v>3.8667493188865434</v>
      </c>
      <c r="F18" s="453">
        <f t="shared" si="11"/>
        <v>8.6926958880965444</v>
      </c>
      <c r="G18" s="453">
        <f t="shared" si="11"/>
        <v>5.8782943838083499</v>
      </c>
      <c r="H18" s="453">
        <f t="shared" si="11"/>
        <v>7.9779187788468153</v>
      </c>
      <c r="I18" s="453">
        <f t="shared" si="11"/>
        <v>4.1397285154829451</v>
      </c>
      <c r="J18" s="453">
        <f t="shared" si="11"/>
        <v>4.1461342849459752</v>
      </c>
      <c r="K18" s="453">
        <f t="shared" si="11"/>
        <v>3.4902101826378291</v>
      </c>
      <c r="L18" s="453">
        <f t="shared" si="11"/>
        <v>5.6667038112326509</v>
      </c>
      <c r="M18" s="453">
        <f t="shared" si="11"/>
        <v>4.2226031579108918</v>
      </c>
      <c r="N18" s="453">
        <f t="shared" si="11"/>
        <v>5.5148336935466542</v>
      </c>
      <c r="O18" s="453">
        <f t="shared" si="11"/>
        <v>6.6028803275483456</v>
      </c>
      <c r="P18" s="453">
        <f t="shared" si="11"/>
        <v>7.9797204015082919</v>
      </c>
      <c r="Q18" s="453">
        <f t="shared" si="11"/>
        <v>2.5807910991833314</v>
      </c>
      <c r="R18" s="453">
        <f t="shared" si="11"/>
        <v>2.2285405054819374</v>
      </c>
      <c r="S18" s="453">
        <f>S17/$B$17*100</f>
        <v>5.7501122677825167</v>
      </c>
      <c r="T18" s="453">
        <f>T17/$B$17*100</f>
        <v>9.5808291334395186</v>
      </c>
      <c r="U18" s="453">
        <f>U17/$B$17*100</f>
        <v>3.3391407861347124</v>
      </c>
      <c r="V18" s="455">
        <f>V17/$B$17*100</f>
        <v>3.8215752988191367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O14" sqref="O14"/>
    </sheetView>
  </sheetViews>
  <sheetFormatPr defaultRowHeight="13.5"/>
  <sheetData>
    <row r="1" spans="1:22" ht="25.5">
      <c r="A1" s="507" t="s">
        <v>193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8463453</v>
      </c>
      <c r="C4" s="380">
        <f>'2023.1분기'!C4+'2023.2분기'!C7</f>
        <v>31128</v>
      </c>
      <c r="D4" s="380">
        <f>'2023.1분기'!D4+'2023.2분기'!D7</f>
        <v>358907</v>
      </c>
      <c r="E4" s="380">
        <f>'2023.1분기'!E4+'2023.2분기'!E7</f>
        <v>324274</v>
      </c>
      <c r="F4" s="380">
        <f>'2023.1분기'!F4+'2023.2분기'!F7</f>
        <v>702789</v>
      </c>
      <c r="G4" s="380">
        <f>'2023.1분기'!G4+'2023.2분기'!G7</f>
        <v>522483</v>
      </c>
      <c r="H4" s="380">
        <f>'2023.1분기'!H4+'2023.2분기'!H7</f>
        <v>690286</v>
      </c>
      <c r="I4" s="380">
        <f>'2023.1분기'!I4+'2023.2분기'!I7</f>
        <v>346891</v>
      </c>
      <c r="J4" s="380">
        <f>'2023.1분기'!J4+'2023.2분기'!J7</f>
        <v>363765</v>
      </c>
      <c r="K4" s="380">
        <f>'2023.1분기'!K4+'2023.2분기'!K7</f>
        <v>299384</v>
      </c>
      <c r="L4" s="380">
        <f>'2023.1분기'!L4+'2023.2분기'!L7</f>
        <v>478722</v>
      </c>
      <c r="M4" s="380">
        <f>'2023.1분기'!M4+'2023.2분기'!M7</f>
        <v>358802</v>
      </c>
      <c r="N4" s="380">
        <f>'2023.1분기'!N4+'2023.2분기'!N7</f>
        <v>453889</v>
      </c>
      <c r="O4" s="380">
        <f>'2023.1분기'!O4+'2023.2분기'!O7</f>
        <v>546504</v>
      </c>
      <c r="P4" s="380">
        <f>'2023.1분기'!P4+'2023.2분기'!P7</f>
        <v>674621</v>
      </c>
      <c r="Q4" s="380">
        <f>'2023.1분기'!Q4+'2023.2분기'!Q7</f>
        <v>215032</v>
      </c>
      <c r="R4" s="380">
        <f>'2023.1분기'!R4+'2023.2분기'!R7</f>
        <v>188850</v>
      </c>
      <c r="S4" s="380">
        <f>'2023.1분기'!S4+'2023.2분기'!S7</f>
        <v>467457</v>
      </c>
      <c r="T4" s="380">
        <f>'2023.1분기'!T4+'2023.2분기'!T7</f>
        <v>842886</v>
      </c>
      <c r="U4" s="380">
        <f>'2023.1분기'!U4+'2023.2분기'!U7</f>
        <v>274863</v>
      </c>
      <c r="V4" s="381">
        <f>'2023.1분기'!V4+'2023.2분기'!V7</f>
        <v>321920</v>
      </c>
    </row>
    <row r="5" spans="1:22" ht="23.25" customHeight="1">
      <c r="A5" s="387" t="s">
        <v>4</v>
      </c>
      <c r="B5" s="433">
        <f>B4/181</f>
        <v>46759.408839779004</v>
      </c>
      <c r="C5" s="433">
        <f>C4/181</f>
        <v>171.97790055248618</v>
      </c>
      <c r="D5" s="433">
        <f t="shared" ref="D5:V5" si="0">D4/181</f>
        <v>1982.9116022099447</v>
      </c>
      <c r="E5" s="433">
        <f t="shared" si="0"/>
        <v>1791.5690607734807</v>
      </c>
      <c r="F5" s="433">
        <f t="shared" si="0"/>
        <v>3882.8121546961324</v>
      </c>
      <c r="G5" s="433">
        <f t="shared" si="0"/>
        <v>2886.6464088397788</v>
      </c>
      <c r="H5" s="433">
        <f t="shared" si="0"/>
        <v>3813.7348066298341</v>
      </c>
      <c r="I5" s="433">
        <f t="shared" si="0"/>
        <v>1916.5248618784531</v>
      </c>
      <c r="J5" s="433">
        <f t="shared" si="0"/>
        <v>2009.7513812154696</v>
      </c>
      <c r="K5" s="433">
        <f t="shared" si="0"/>
        <v>1654.0552486187846</v>
      </c>
      <c r="L5" s="433">
        <f t="shared" si="0"/>
        <v>2644.8729281767955</v>
      </c>
      <c r="M5" s="433">
        <f t="shared" si="0"/>
        <v>1982.3314917127072</v>
      </c>
      <c r="N5" s="433">
        <f t="shared" si="0"/>
        <v>2507.6740331491715</v>
      </c>
      <c r="O5" s="433">
        <f t="shared" si="0"/>
        <v>3019.3591160220994</v>
      </c>
      <c r="P5" s="433">
        <f t="shared" si="0"/>
        <v>3727.1878453038676</v>
      </c>
      <c r="Q5" s="433">
        <f t="shared" si="0"/>
        <v>1188.0220994475137</v>
      </c>
      <c r="R5" s="433">
        <f t="shared" si="0"/>
        <v>1043.3701657458564</v>
      </c>
      <c r="S5" s="433">
        <f t="shared" si="0"/>
        <v>2582.6353591160223</v>
      </c>
      <c r="T5" s="433">
        <f t="shared" si="0"/>
        <v>4656.8287292817677</v>
      </c>
      <c r="U5" s="433">
        <f t="shared" si="0"/>
        <v>1518.5801104972375</v>
      </c>
      <c r="V5" s="435">
        <f t="shared" si="0"/>
        <v>1778.5635359116022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0.36779314542185082</v>
      </c>
      <c r="D6" s="384">
        <f>D5/$B$5*100</f>
        <v>4.2406686727036824</v>
      </c>
      <c r="E6" s="384">
        <f t="shared" ref="E6:V6" si="1">E5/$B$5*100</f>
        <v>3.8314621703458389</v>
      </c>
      <c r="F6" s="384">
        <f>F5/$B$5*100</f>
        <v>8.3038093317231159</v>
      </c>
      <c r="G6" s="384">
        <f t="shared" si="1"/>
        <v>6.1734022744617354</v>
      </c>
      <c r="H6" s="384">
        <f t="shared" si="1"/>
        <v>8.1560800302193446</v>
      </c>
      <c r="I6" s="384">
        <f t="shared" si="1"/>
        <v>4.0986935237898763</v>
      </c>
      <c r="J6" s="384">
        <f t="shared" si="1"/>
        <v>4.2980684125025563</v>
      </c>
      <c r="K6" s="384">
        <f t="shared" si="1"/>
        <v>3.5373741663124973</v>
      </c>
      <c r="L6" s="384">
        <f t="shared" si="1"/>
        <v>5.6563438114443354</v>
      </c>
      <c r="M6" s="384">
        <f t="shared" si="1"/>
        <v>4.2394280443218628</v>
      </c>
      <c r="N6" s="384">
        <f t="shared" si="1"/>
        <v>5.3629292913896967</v>
      </c>
      <c r="O6" s="384">
        <f t="shared" si="1"/>
        <v>6.4572226016969676</v>
      </c>
      <c r="P6" s="384">
        <f t="shared" si="1"/>
        <v>7.9709900911601919</v>
      </c>
      <c r="Q6" s="384">
        <f t="shared" si="1"/>
        <v>2.5407124019002647</v>
      </c>
      <c r="R6" s="384">
        <f t="shared" si="1"/>
        <v>2.2313587610163372</v>
      </c>
      <c r="S6" s="384">
        <f t="shared" si="1"/>
        <v>5.5232421093376436</v>
      </c>
      <c r="T6" s="384">
        <f t="shared" si="1"/>
        <v>9.9591266117978083</v>
      </c>
      <c r="U6" s="384">
        <f t="shared" si="1"/>
        <v>3.2476460848781223</v>
      </c>
      <c r="V6" s="385">
        <f t="shared" si="1"/>
        <v>3.8036484635762737</v>
      </c>
    </row>
    <row r="7" spans="1:22" ht="23.25" customHeight="1" thickTop="1">
      <c r="A7" s="322" t="s">
        <v>70</v>
      </c>
      <c r="B7" s="323">
        <f>B10+B13+B16</f>
        <v>4366676</v>
      </c>
      <c r="C7" s="392">
        <f>C10+C13+C16</f>
        <v>16555</v>
      </c>
      <c r="D7" s="392">
        <f t="shared" ref="D7:U7" si="2">D10+D13+D16</f>
        <v>183817</v>
      </c>
      <c r="E7" s="392">
        <f t="shared" si="2"/>
        <v>169678</v>
      </c>
      <c r="F7" s="392">
        <f t="shared" si="2"/>
        <v>370853</v>
      </c>
      <c r="G7" s="392">
        <f t="shared" si="2"/>
        <v>270361</v>
      </c>
      <c r="H7" s="392">
        <f t="shared" si="2"/>
        <v>352926</v>
      </c>
      <c r="I7" s="392">
        <f t="shared" si="2"/>
        <v>178250</v>
      </c>
      <c r="J7" s="392">
        <f t="shared" si="2"/>
        <v>186034</v>
      </c>
      <c r="K7" s="392">
        <f t="shared" si="2"/>
        <v>153267</v>
      </c>
      <c r="L7" s="392">
        <f t="shared" si="2"/>
        <v>247329</v>
      </c>
      <c r="M7" s="392">
        <f t="shared" si="2"/>
        <v>187044</v>
      </c>
      <c r="N7" s="392">
        <f t="shared" si="2"/>
        <v>233275</v>
      </c>
      <c r="O7" s="392">
        <f t="shared" si="2"/>
        <v>279631</v>
      </c>
      <c r="P7" s="392">
        <f t="shared" si="2"/>
        <v>343432</v>
      </c>
      <c r="Q7" s="392">
        <f t="shared" si="2"/>
        <v>112534</v>
      </c>
      <c r="R7" s="392">
        <f t="shared" si="2"/>
        <v>99529</v>
      </c>
      <c r="S7" s="392">
        <f t="shared" si="2"/>
        <v>243477</v>
      </c>
      <c r="T7" s="392">
        <f t="shared" si="2"/>
        <v>435319</v>
      </c>
      <c r="U7" s="392">
        <f t="shared" si="2"/>
        <v>141628</v>
      </c>
      <c r="V7" s="471">
        <f>V10+V13+V16</f>
        <v>161737</v>
      </c>
    </row>
    <row r="8" spans="1:22" ht="23.25" customHeight="1">
      <c r="A8" s="306" t="s">
        <v>4</v>
      </c>
      <c r="B8" s="360">
        <f>B7/91</f>
        <v>47985.45054945055</v>
      </c>
      <c r="C8" s="360">
        <f>C7/91</f>
        <v>181.92307692307693</v>
      </c>
      <c r="D8" s="360">
        <f t="shared" ref="D8:V8" si="3">D7/91</f>
        <v>2019.967032967033</v>
      </c>
      <c r="E8" s="360">
        <f t="shared" si="3"/>
        <v>1864.5934065934066</v>
      </c>
      <c r="F8" s="360">
        <f t="shared" si="3"/>
        <v>4075.3076923076924</v>
      </c>
      <c r="G8" s="360">
        <f t="shared" si="3"/>
        <v>2971</v>
      </c>
      <c r="H8" s="360">
        <f t="shared" si="3"/>
        <v>3878.3076923076924</v>
      </c>
      <c r="I8" s="360">
        <f t="shared" si="3"/>
        <v>1958.7912087912089</v>
      </c>
      <c r="J8" s="360">
        <f t="shared" si="3"/>
        <v>2044.3296703296703</v>
      </c>
      <c r="K8" s="360">
        <f t="shared" si="3"/>
        <v>1684.2527472527472</v>
      </c>
      <c r="L8" s="360">
        <f t="shared" si="3"/>
        <v>2717.901098901099</v>
      </c>
      <c r="M8" s="360">
        <f t="shared" si="3"/>
        <v>2055.4285714285716</v>
      </c>
      <c r="N8" s="360">
        <f t="shared" si="3"/>
        <v>2563.4615384615386</v>
      </c>
      <c r="O8" s="360">
        <f t="shared" si="3"/>
        <v>3072.868131868132</v>
      </c>
      <c r="P8" s="360">
        <f t="shared" si="3"/>
        <v>3773.9780219780218</v>
      </c>
      <c r="Q8" s="360">
        <f t="shared" si="3"/>
        <v>1236.6373626373627</v>
      </c>
      <c r="R8" s="360">
        <f t="shared" si="3"/>
        <v>1093.7252747252746</v>
      </c>
      <c r="S8" s="360">
        <f t="shared" si="3"/>
        <v>2675.5714285714284</v>
      </c>
      <c r="T8" s="360">
        <f t="shared" si="3"/>
        <v>4783.7252747252751</v>
      </c>
      <c r="U8" s="360">
        <f t="shared" si="3"/>
        <v>1556.3516483516485</v>
      </c>
      <c r="V8" s="379">
        <f t="shared" si="3"/>
        <v>1777.3296703296703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0.37912132706891927</v>
      </c>
      <c r="D9" s="328">
        <f>D8/$B$8*100</f>
        <v>4.2095406208292072</v>
      </c>
      <c r="E9" s="328">
        <f t="shared" ref="E9:V9" si="4">E8/$B$8*100</f>
        <v>3.8857474197765072</v>
      </c>
      <c r="F9" s="328">
        <f>F8/$B$8*100</f>
        <v>8.4927986413464147</v>
      </c>
      <c r="G9" s="328">
        <f t="shared" si="4"/>
        <v>6.1914600487876816</v>
      </c>
      <c r="H9" s="328">
        <f t="shared" si="4"/>
        <v>8.0822575341060343</v>
      </c>
      <c r="I9" s="328">
        <f t="shared" si="4"/>
        <v>4.0820523437049143</v>
      </c>
      <c r="J9" s="328">
        <f t="shared" si="4"/>
        <v>4.2603115046776994</v>
      </c>
      <c r="K9" s="328">
        <f t="shared" si="4"/>
        <v>3.5099237955827269</v>
      </c>
      <c r="L9" s="328">
        <f t="shared" si="4"/>
        <v>5.6640107944807454</v>
      </c>
      <c r="M9" s="328">
        <f t="shared" si="4"/>
        <v>4.2834412262324939</v>
      </c>
      <c r="N9" s="328">
        <f t="shared" si="4"/>
        <v>5.342164154152953</v>
      </c>
      <c r="O9" s="328">
        <f t="shared" si="4"/>
        <v>6.4037496713747473</v>
      </c>
      <c r="P9" s="328">
        <f t="shared" si="4"/>
        <v>7.8648381514909733</v>
      </c>
      <c r="Q9" s="328">
        <f t="shared" si="4"/>
        <v>2.5771089954922237</v>
      </c>
      <c r="R9" s="328">
        <f t="shared" si="4"/>
        <v>2.279285204581242</v>
      </c>
      <c r="S9" s="328">
        <f t="shared" si="4"/>
        <v>5.5757972425707791</v>
      </c>
      <c r="T9" s="328">
        <f t="shared" si="4"/>
        <v>9.969116096545747</v>
      </c>
      <c r="U9" s="328">
        <f t="shared" si="4"/>
        <v>3.2433823805567439</v>
      </c>
      <c r="V9" s="329">
        <f t="shared" si="4"/>
        <v>3.7038928466412435</v>
      </c>
    </row>
    <row r="10" spans="1:22" ht="23.25" customHeight="1">
      <c r="A10" s="451" t="s">
        <v>30</v>
      </c>
      <c r="B10" s="462">
        <f>SUM(C10:V10)</f>
        <v>1429526</v>
      </c>
      <c r="C10" s="452">
        <v>5301</v>
      </c>
      <c r="D10" s="452">
        <v>60421</v>
      </c>
      <c r="E10" s="452">
        <v>55120</v>
      </c>
      <c r="F10" s="452">
        <v>122242</v>
      </c>
      <c r="G10" s="452">
        <v>84338</v>
      </c>
      <c r="H10" s="452">
        <v>113024</v>
      </c>
      <c r="I10" s="452">
        <v>58006</v>
      </c>
      <c r="J10" s="452">
        <v>61208</v>
      </c>
      <c r="K10" s="452">
        <v>49989</v>
      </c>
      <c r="L10" s="452">
        <v>81163</v>
      </c>
      <c r="M10" s="452">
        <v>61337</v>
      </c>
      <c r="N10" s="452">
        <v>77201</v>
      </c>
      <c r="O10" s="452">
        <v>92978</v>
      </c>
      <c r="P10" s="452">
        <v>113263</v>
      </c>
      <c r="Q10" s="452">
        <v>36024</v>
      </c>
      <c r="R10" s="452">
        <v>32966</v>
      </c>
      <c r="S10" s="452">
        <v>81446</v>
      </c>
      <c r="T10" s="452">
        <v>142160</v>
      </c>
      <c r="U10" s="452">
        <v>47016</v>
      </c>
      <c r="V10" s="472">
        <v>54323</v>
      </c>
    </row>
    <row r="11" spans="1:22" ht="23.25" customHeight="1">
      <c r="A11" s="427" t="s">
        <v>4</v>
      </c>
      <c r="B11" s="463">
        <f>B10/30</f>
        <v>47650.866666666669</v>
      </c>
      <c r="C11" s="463">
        <f>C10/30</f>
        <v>176.7</v>
      </c>
      <c r="D11" s="463">
        <f t="shared" ref="D11:V11" si="5">D10/30</f>
        <v>2014.0333333333333</v>
      </c>
      <c r="E11" s="463">
        <f t="shared" si="5"/>
        <v>1837.3333333333333</v>
      </c>
      <c r="F11" s="463">
        <f t="shared" si="5"/>
        <v>4074.7333333333331</v>
      </c>
      <c r="G11" s="463">
        <f t="shared" si="5"/>
        <v>2811.2666666666669</v>
      </c>
      <c r="H11" s="463">
        <f t="shared" si="5"/>
        <v>3767.4666666666667</v>
      </c>
      <c r="I11" s="463">
        <f t="shared" si="5"/>
        <v>1933.5333333333333</v>
      </c>
      <c r="J11" s="463">
        <f t="shared" si="5"/>
        <v>2040.2666666666667</v>
      </c>
      <c r="K11" s="463">
        <f t="shared" si="5"/>
        <v>1666.3</v>
      </c>
      <c r="L11" s="463">
        <f t="shared" si="5"/>
        <v>2705.4333333333334</v>
      </c>
      <c r="M11" s="463">
        <f t="shared" si="5"/>
        <v>2044.5666666666666</v>
      </c>
      <c r="N11" s="463">
        <f t="shared" si="5"/>
        <v>2573.3666666666668</v>
      </c>
      <c r="O11" s="463">
        <f t="shared" si="5"/>
        <v>3099.2666666666669</v>
      </c>
      <c r="P11" s="463">
        <f t="shared" si="5"/>
        <v>3775.4333333333334</v>
      </c>
      <c r="Q11" s="463">
        <f t="shared" si="5"/>
        <v>1200.8</v>
      </c>
      <c r="R11" s="463">
        <f t="shared" si="5"/>
        <v>1098.8666666666666</v>
      </c>
      <c r="S11" s="463">
        <f t="shared" si="5"/>
        <v>2714.8666666666668</v>
      </c>
      <c r="T11" s="463">
        <f t="shared" si="5"/>
        <v>4738.666666666667</v>
      </c>
      <c r="U11" s="463">
        <f t="shared" si="5"/>
        <v>1567.2</v>
      </c>
      <c r="V11" s="473">
        <f t="shared" si="5"/>
        <v>1810.7666666666667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0.3708222165948713</v>
      </c>
      <c r="D12" s="458">
        <f t="shared" ref="D12:Q12" si="6">D11/$B$11*100</f>
        <v>4.2266457553063042</v>
      </c>
      <c r="E12" s="458">
        <f t="shared" si="6"/>
        <v>3.8558235387114328</v>
      </c>
      <c r="F12" s="458">
        <f t="shared" si="6"/>
        <v>8.5512260707395313</v>
      </c>
      <c r="G12" s="458">
        <f t="shared" si="6"/>
        <v>5.8997178085603199</v>
      </c>
      <c r="H12" s="458">
        <f t="shared" si="6"/>
        <v>7.9063969455609753</v>
      </c>
      <c r="I12" s="458">
        <f t="shared" si="6"/>
        <v>4.0577086390873616</v>
      </c>
      <c r="J12" s="458">
        <f t="shared" si="6"/>
        <v>4.2816989687490814</v>
      </c>
      <c r="K12" s="458">
        <f t="shared" si="6"/>
        <v>3.496893375846259</v>
      </c>
      <c r="L12" s="458">
        <f t="shared" si="6"/>
        <v>5.6776162168439042</v>
      </c>
      <c r="M12" s="458">
        <f t="shared" si="6"/>
        <v>4.2907229389322055</v>
      </c>
      <c r="N12" s="458">
        <f t="shared" si="6"/>
        <v>5.4004614116847121</v>
      </c>
      <c r="O12" s="458">
        <f t="shared" si="6"/>
        <v>6.5041139510579038</v>
      </c>
      <c r="P12" s="458">
        <f t="shared" si="6"/>
        <v>7.9231157740397862</v>
      </c>
      <c r="Q12" s="458">
        <f t="shared" si="6"/>
        <v>2.5199961385802006</v>
      </c>
      <c r="R12" s="458">
        <f>R11/$B$11*100</f>
        <v>2.3060790779601068</v>
      </c>
      <c r="S12" s="458">
        <f>S11/$B$11*100</f>
        <v>5.6974129886409903</v>
      </c>
      <c r="T12" s="458">
        <f>T11/$B$11*100</f>
        <v>9.9445550483167153</v>
      </c>
      <c r="U12" s="458">
        <f>U11/$B$11*100</f>
        <v>3.288922342091015</v>
      </c>
      <c r="V12" s="474">
        <f>V11/$B$11*100</f>
        <v>3.8000707926963204</v>
      </c>
    </row>
    <row r="13" spans="1:22" ht="23.25" customHeight="1">
      <c r="A13" s="425" t="s">
        <v>77</v>
      </c>
      <c r="B13" s="465">
        <f>SUM(C13:V13)</f>
        <v>1513541</v>
      </c>
      <c r="C13" s="456">
        <v>5553</v>
      </c>
      <c r="D13" s="456">
        <v>63160</v>
      </c>
      <c r="E13" s="456">
        <v>58123</v>
      </c>
      <c r="F13" s="456">
        <v>130813</v>
      </c>
      <c r="G13" s="456">
        <v>96170</v>
      </c>
      <c r="H13" s="456">
        <v>124716</v>
      </c>
      <c r="I13" s="456">
        <v>61337</v>
      </c>
      <c r="J13" s="456">
        <v>62993</v>
      </c>
      <c r="K13" s="456">
        <v>52605</v>
      </c>
      <c r="L13" s="456">
        <v>86006</v>
      </c>
      <c r="M13" s="456">
        <v>64551</v>
      </c>
      <c r="N13" s="456">
        <v>80691</v>
      </c>
      <c r="O13" s="456">
        <v>96109</v>
      </c>
      <c r="P13" s="456">
        <v>118236</v>
      </c>
      <c r="Q13" s="456">
        <v>38647</v>
      </c>
      <c r="R13" s="456">
        <v>34212</v>
      </c>
      <c r="S13" s="456">
        <v>84423</v>
      </c>
      <c r="T13" s="456">
        <v>152509</v>
      </c>
      <c r="U13" s="456">
        <v>48753</v>
      </c>
      <c r="V13" s="475">
        <v>53934</v>
      </c>
    </row>
    <row r="14" spans="1:22" ht="23.25" customHeight="1">
      <c r="A14" s="427" t="s">
        <v>4</v>
      </c>
      <c r="B14" s="466">
        <f>B13/31</f>
        <v>48823.903225806454</v>
      </c>
      <c r="C14" s="466">
        <f>C13/31</f>
        <v>179.12903225806451</v>
      </c>
      <c r="D14" s="466">
        <f t="shared" ref="D14:V14" si="7">D13/31</f>
        <v>2037.4193548387098</v>
      </c>
      <c r="E14" s="466">
        <f t="shared" si="7"/>
        <v>1874.9354838709678</v>
      </c>
      <c r="F14" s="466">
        <f t="shared" si="7"/>
        <v>4219.7741935483873</v>
      </c>
      <c r="G14" s="466">
        <f t="shared" si="7"/>
        <v>3102.2580645161293</v>
      </c>
      <c r="H14" s="466">
        <f t="shared" si="7"/>
        <v>4023.0967741935483</v>
      </c>
      <c r="I14" s="466">
        <f t="shared" si="7"/>
        <v>1978.6129032258063</v>
      </c>
      <c r="J14" s="466">
        <f t="shared" si="7"/>
        <v>2032.0322580645161</v>
      </c>
      <c r="K14" s="466">
        <f t="shared" si="7"/>
        <v>1696.9354838709678</v>
      </c>
      <c r="L14" s="466">
        <f t="shared" si="7"/>
        <v>2774.3870967741937</v>
      </c>
      <c r="M14" s="466">
        <f t="shared" si="7"/>
        <v>2082.2903225806454</v>
      </c>
      <c r="N14" s="466">
        <f t="shared" si="7"/>
        <v>2602.9354838709678</v>
      </c>
      <c r="O14" s="466">
        <f t="shared" si="7"/>
        <v>3100.2903225806454</v>
      </c>
      <c r="P14" s="466">
        <f t="shared" si="7"/>
        <v>3814.0645161290322</v>
      </c>
      <c r="Q14" s="466">
        <f t="shared" si="7"/>
        <v>1246.6774193548388</v>
      </c>
      <c r="R14" s="466">
        <f t="shared" si="7"/>
        <v>1103.6129032258063</v>
      </c>
      <c r="S14" s="466">
        <f t="shared" si="7"/>
        <v>2723.3225806451615</v>
      </c>
      <c r="T14" s="466">
        <f t="shared" si="7"/>
        <v>4919.6451612903229</v>
      </c>
      <c r="U14" s="466">
        <f t="shared" si="7"/>
        <v>1572.6774193548388</v>
      </c>
      <c r="V14" s="476">
        <f t="shared" si="7"/>
        <v>1739.8064516129032</v>
      </c>
    </row>
    <row r="15" spans="1:22" ht="23.25" customHeight="1">
      <c r="A15" s="430" t="s">
        <v>5</v>
      </c>
      <c r="B15" s="467">
        <v>100</v>
      </c>
      <c r="C15" s="460">
        <f>C14/$B$14*100</f>
        <v>0.36688797990936484</v>
      </c>
      <c r="D15" s="460">
        <f t="shared" ref="D15:R15" si="8">D14/$B$14*100</f>
        <v>4.1729956439898226</v>
      </c>
      <c r="E15" s="460">
        <f t="shared" si="8"/>
        <v>3.840199902083921</v>
      </c>
      <c r="F15" s="460">
        <f t="shared" si="8"/>
        <v>8.6428448254787948</v>
      </c>
      <c r="G15" s="460">
        <f t="shared" si="8"/>
        <v>6.3539738930098357</v>
      </c>
      <c r="H15" s="460">
        <f t="shared" si="8"/>
        <v>8.2400146411626771</v>
      </c>
      <c r="I15" s="460">
        <f t="shared" si="8"/>
        <v>4.0525496170899888</v>
      </c>
      <c r="J15" s="460">
        <f t="shared" si="8"/>
        <v>4.1619619157987788</v>
      </c>
      <c r="K15" s="460">
        <f t="shared" si="8"/>
        <v>3.475624380178667</v>
      </c>
      <c r="L15" s="460">
        <f t="shared" si="8"/>
        <v>5.6824360886160337</v>
      </c>
      <c r="M15" s="460">
        <f t="shared" si="8"/>
        <v>4.264899332096058</v>
      </c>
      <c r="N15" s="460">
        <f t="shared" si="8"/>
        <v>5.331272823134622</v>
      </c>
      <c r="O15" s="460">
        <f t="shared" si="8"/>
        <v>6.3499436090598147</v>
      </c>
      <c r="P15" s="460">
        <f t="shared" si="8"/>
        <v>7.8118795592587178</v>
      </c>
      <c r="Q15" s="460">
        <f t="shared" si="8"/>
        <v>2.5534161281392445</v>
      </c>
      <c r="R15" s="460">
        <f t="shared" si="8"/>
        <v>2.2603946639040498</v>
      </c>
      <c r="S15" s="460">
        <f>S14/$B$14*100</f>
        <v>5.5778469166015325</v>
      </c>
      <c r="T15" s="460">
        <f>T14/$B$14*100</f>
        <v>10.076304507112791</v>
      </c>
      <c r="U15" s="460">
        <f>U14/$B$14*100</f>
        <v>3.2211218592690916</v>
      </c>
      <c r="V15" s="477">
        <f>V14/$B$14*100</f>
        <v>3.563431714106192</v>
      </c>
    </row>
    <row r="16" spans="1:22" ht="23.25" customHeight="1">
      <c r="A16" s="425" t="s">
        <v>80</v>
      </c>
      <c r="B16" s="465">
        <f>SUM(C16:V16)</f>
        <v>1423609</v>
      </c>
      <c r="C16" s="506">
        <v>5701</v>
      </c>
      <c r="D16" s="506">
        <v>60236</v>
      </c>
      <c r="E16" s="506">
        <v>56435</v>
      </c>
      <c r="F16" s="506">
        <v>117798</v>
      </c>
      <c r="G16" s="506">
        <v>89853</v>
      </c>
      <c r="H16" s="506">
        <v>115186</v>
      </c>
      <c r="I16" s="506">
        <v>58907</v>
      </c>
      <c r="J16" s="506">
        <v>61833</v>
      </c>
      <c r="K16" s="506">
        <v>50673</v>
      </c>
      <c r="L16" s="506">
        <v>80160</v>
      </c>
      <c r="M16" s="506">
        <v>61156</v>
      </c>
      <c r="N16" s="506">
        <v>75383</v>
      </c>
      <c r="O16" s="506">
        <v>90544</v>
      </c>
      <c r="P16" s="506">
        <v>111933</v>
      </c>
      <c r="Q16" s="506">
        <v>37863</v>
      </c>
      <c r="R16" s="506">
        <v>32351</v>
      </c>
      <c r="S16" s="506">
        <v>77608</v>
      </c>
      <c r="T16" s="506">
        <v>140650</v>
      </c>
      <c r="U16" s="506">
        <v>45859</v>
      </c>
      <c r="V16" s="506">
        <v>53480</v>
      </c>
    </row>
    <row r="17" spans="1:22" ht="23.25" customHeight="1">
      <c r="A17" s="427" t="s">
        <v>4</v>
      </c>
      <c r="B17" s="466">
        <f>B16/30</f>
        <v>47453.633333333331</v>
      </c>
      <c r="C17" s="466">
        <f>C16/30</f>
        <v>190.03333333333333</v>
      </c>
      <c r="D17" s="466">
        <f t="shared" ref="D17:V17" si="9">D16/30</f>
        <v>2007.8666666666666</v>
      </c>
      <c r="E17" s="466">
        <f t="shared" si="9"/>
        <v>1881.1666666666667</v>
      </c>
      <c r="F17" s="466">
        <f t="shared" si="9"/>
        <v>3926.6</v>
      </c>
      <c r="G17" s="466">
        <f t="shared" si="9"/>
        <v>2995.1</v>
      </c>
      <c r="H17" s="466">
        <f t="shared" si="9"/>
        <v>3839.5333333333333</v>
      </c>
      <c r="I17" s="466">
        <f t="shared" si="9"/>
        <v>1963.5666666666666</v>
      </c>
      <c r="J17" s="466">
        <f t="shared" si="9"/>
        <v>2061.1</v>
      </c>
      <c r="K17" s="466">
        <f t="shared" si="9"/>
        <v>1689.1</v>
      </c>
      <c r="L17" s="466">
        <f t="shared" si="9"/>
        <v>2672</v>
      </c>
      <c r="M17" s="466">
        <f t="shared" si="9"/>
        <v>2038.5333333333333</v>
      </c>
      <c r="N17" s="466">
        <f t="shared" si="9"/>
        <v>2512.7666666666669</v>
      </c>
      <c r="O17" s="466">
        <f t="shared" si="9"/>
        <v>3018.1333333333332</v>
      </c>
      <c r="P17" s="466">
        <f t="shared" si="9"/>
        <v>3731.1</v>
      </c>
      <c r="Q17" s="466">
        <f t="shared" si="9"/>
        <v>1262.0999999999999</v>
      </c>
      <c r="R17" s="466">
        <f t="shared" si="9"/>
        <v>1078.3666666666666</v>
      </c>
      <c r="S17" s="466">
        <f t="shared" si="9"/>
        <v>2586.9333333333334</v>
      </c>
      <c r="T17" s="466">
        <f t="shared" si="9"/>
        <v>4688.333333333333</v>
      </c>
      <c r="U17" s="466">
        <f t="shared" si="9"/>
        <v>1528.6333333333334</v>
      </c>
      <c r="V17" s="476">
        <f t="shared" si="9"/>
        <v>1782.6666666666667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0.40046108165936012</v>
      </c>
      <c r="D18" s="453">
        <f t="shared" ref="D18:R18" si="10">D17/$B$17*100</f>
        <v>4.2312179819037388</v>
      </c>
      <c r="E18" s="453">
        <f t="shared" si="10"/>
        <v>3.9642205127952974</v>
      </c>
      <c r="F18" s="453">
        <f t="shared" si="10"/>
        <v>8.2746034901437131</v>
      </c>
      <c r="G18" s="453">
        <f t="shared" si="10"/>
        <v>6.3116347255461296</v>
      </c>
      <c r="H18" s="453">
        <f t="shared" si="10"/>
        <v>8.0911261448895022</v>
      </c>
      <c r="I18" s="453">
        <f t="shared" si="10"/>
        <v>4.1378636971247023</v>
      </c>
      <c r="J18" s="453">
        <f t="shared" si="10"/>
        <v>4.3433976604531157</v>
      </c>
      <c r="K18" s="453">
        <f t="shared" si="10"/>
        <v>3.5594745467329867</v>
      </c>
      <c r="L18" s="453">
        <f t="shared" si="10"/>
        <v>5.6307595695166306</v>
      </c>
      <c r="M18" s="453">
        <f t="shared" si="10"/>
        <v>4.2958424679810259</v>
      </c>
      <c r="N18" s="453">
        <f t="shared" si="10"/>
        <v>5.29520394996098</v>
      </c>
      <c r="O18" s="453">
        <f t="shared" si="10"/>
        <v>6.3601733341106996</v>
      </c>
      <c r="P18" s="453">
        <f t="shared" si="10"/>
        <v>7.8626223914010103</v>
      </c>
      <c r="Q18" s="453">
        <f t="shared" si="10"/>
        <v>2.6596488221133754</v>
      </c>
      <c r="R18" s="453">
        <f t="shared" si="10"/>
        <v>2.2724638577025011</v>
      </c>
      <c r="S18" s="453">
        <f>S17/$B$17*100</f>
        <v>5.4514968646587656</v>
      </c>
      <c r="T18" s="453">
        <f>T17/$B$17*100</f>
        <v>9.8798195290982278</v>
      </c>
      <c r="U18" s="453">
        <f>U17/$B$17*100</f>
        <v>3.2213198989329235</v>
      </c>
      <c r="V18" s="478">
        <f>V17/$B$17*100</f>
        <v>3.7566494732753171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14" sqref="I14"/>
    </sheetView>
  </sheetViews>
  <sheetFormatPr defaultRowHeight="13.5"/>
  <sheetData>
    <row r="1" spans="1:22" ht="25.5">
      <c r="A1" s="507" t="s">
        <v>194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8149446</v>
      </c>
      <c r="C4" s="380">
        <f>'2023.1분기'!C4+'2023.3분기'!C7</f>
        <v>30040</v>
      </c>
      <c r="D4" s="380">
        <f>'2023.1분기'!D4+'2023.3분기'!D7</f>
        <v>346223</v>
      </c>
      <c r="E4" s="380">
        <f>'2023.1분기'!E4+'2023.3분기'!E7</f>
        <v>313129</v>
      </c>
      <c r="F4" s="380">
        <f>'2023.1분기'!F4+'2023.3분기'!F7</f>
        <v>654763</v>
      </c>
      <c r="G4" s="380">
        <f>'2023.1분기'!G4+'2023.3분기'!G7</f>
        <v>509036</v>
      </c>
      <c r="H4" s="380">
        <f>'2023.1분기'!H4+'2023.3분기'!H7</f>
        <v>674016</v>
      </c>
      <c r="I4" s="380">
        <f>'2023.1분기'!I4+'2023.3분기'!I7</f>
        <v>336286</v>
      </c>
      <c r="J4" s="380">
        <f>'2023.1분기'!J4+'2023.3분기'!J7</f>
        <v>359688</v>
      </c>
      <c r="K4" s="380">
        <f>'2023.1분기'!K4+'2023.3분기'!K7</f>
        <v>291435</v>
      </c>
      <c r="L4" s="380">
        <f>'2023.1분기'!L4+'2023.3분기'!L7</f>
        <v>470309</v>
      </c>
      <c r="M4" s="380">
        <f>'2023.1분기'!M4+'2023.3분기'!M7</f>
        <v>346174</v>
      </c>
      <c r="N4" s="380">
        <f>'2023.1분기'!N4+'2023.3분기'!N7</f>
        <v>430806</v>
      </c>
      <c r="O4" s="380">
        <f>'2023.1분기'!O4+'2023.3분기'!O7</f>
        <v>522069</v>
      </c>
      <c r="P4" s="380">
        <f>'2023.1분기'!P4+'2023.3분기'!P7</f>
        <v>648016</v>
      </c>
      <c r="Q4" s="380">
        <f>'2023.1분기'!Q4+'2023.3분기'!Q7</f>
        <v>206325</v>
      </c>
      <c r="R4" s="380">
        <f>'2023.1분기'!R4+'2023.3분기'!R7</f>
        <v>179263</v>
      </c>
      <c r="S4" s="380">
        <f>'2023.1분기'!S4+'2023.3분기'!S7</f>
        <v>440097</v>
      </c>
      <c r="T4" s="380">
        <f>'2023.1분기'!T4+'2023.3분기'!T7</f>
        <v>814665</v>
      </c>
      <c r="U4" s="380">
        <f>'2023.1분기'!U4+'2023.3분기'!U7</f>
        <v>262758</v>
      </c>
      <c r="V4" s="381">
        <f>'2023.1분기'!V4+'2023.3분기'!V7</f>
        <v>314348</v>
      </c>
    </row>
    <row r="5" spans="1:22" ht="23.25" customHeight="1">
      <c r="A5" s="387" t="s">
        <v>4</v>
      </c>
      <c r="B5" s="433">
        <f>B4/181</f>
        <v>45024.563535911599</v>
      </c>
      <c r="C5" s="433">
        <f>C4/181</f>
        <v>165.96685082872929</v>
      </c>
      <c r="D5" s="433">
        <f t="shared" ref="D5:V5" si="0">D4/181</f>
        <v>1912.8342541436464</v>
      </c>
      <c r="E5" s="433">
        <f t="shared" si="0"/>
        <v>1729.9944751381215</v>
      </c>
      <c r="F5" s="433">
        <f t="shared" si="0"/>
        <v>3617.4751381215469</v>
      </c>
      <c r="G5" s="433">
        <f t="shared" si="0"/>
        <v>2812.3535911602212</v>
      </c>
      <c r="H5" s="433">
        <f t="shared" si="0"/>
        <v>3723.8453038674033</v>
      </c>
      <c r="I5" s="433">
        <f t="shared" si="0"/>
        <v>1857.9337016574586</v>
      </c>
      <c r="J5" s="433">
        <f t="shared" si="0"/>
        <v>1987.2265193370165</v>
      </c>
      <c r="K5" s="433">
        <f t="shared" si="0"/>
        <v>1610.1381215469614</v>
      </c>
      <c r="L5" s="433">
        <f t="shared" si="0"/>
        <v>2598.3922651933703</v>
      </c>
      <c r="M5" s="433">
        <f t="shared" si="0"/>
        <v>1912.5635359116022</v>
      </c>
      <c r="N5" s="433">
        <f t="shared" si="0"/>
        <v>2380.1436464088397</v>
      </c>
      <c r="O5" s="433">
        <f t="shared" si="0"/>
        <v>2884.3591160220994</v>
      </c>
      <c r="P5" s="433">
        <f t="shared" si="0"/>
        <v>3580.1988950276245</v>
      </c>
      <c r="Q5" s="433">
        <f t="shared" si="0"/>
        <v>1139.9171270718232</v>
      </c>
      <c r="R5" s="433">
        <f t="shared" si="0"/>
        <v>990.40331491712709</v>
      </c>
      <c r="S5" s="433">
        <f t="shared" si="0"/>
        <v>2431.4751381215469</v>
      </c>
      <c r="T5" s="433">
        <f t="shared" si="0"/>
        <v>4500.9116022099452</v>
      </c>
      <c r="U5" s="433">
        <f t="shared" si="0"/>
        <v>1451.7016574585634</v>
      </c>
      <c r="V5" s="435">
        <f t="shared" si="0"/>
        <v>1736.7292817679559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0.36861401376240793</v>
      </c>
      <c r="D6" s="384">
        <f>D5/$B$5*100</f>
        <v>4.2484237578848925</v>
      </c>
      <c r="E6" s="384">
        <f t="shared" ref="E6:V6" si="1">E5/$B$5*100</f>
        <v>3.8423348041081566</v>
      </c>
      <c r="F6" s="384">
        <f>F5/$B$5*100</f>
        <v>8.0344479857894644</v>
      </c>
      <c r="G6" s="384">
        <f t="shared" si="1"/>
        <v>6.2462650835406492</v>
      </c>
      <c r="H6" s="384">
        <f t="shared" si="1"/>
        <v>8.2706971737710777</v>
      </c>
      <c r="I6" s="384">
        <f t="shared" si="1"/>
        <v>4.1264890889515682</v>
      </c>
      <c r="J6" s="384">
        <f t="shared" si="1"/>
        <v>4.4136497131216039</v>
      </c>
      <c r="K6" s="384">
        <f t="shared" si="1"/>
        <v>3.5761326598151588</v>
      </c>
      <c r="L6" s="384">
        <f t="shared" si="1"/>
        <v>5.7710548667970807</v>
      </c>
      <c r="M6" s="384">
        <f t="shared" si="1"/>
        <v>4.2478224900195674</v>
      </c>
      <c r="N6" s="384">
        <f t="shared" si="1"/>
        <v>5.28632253039041</v>
      </c>
      <c r="O6" s="384">
        <f t="shared" si="1"/>
        <v>6.4061900649442922</v>
      </c>
      <c r="P6" s="384">
        <f t="shared" si="1"/>
        <v>7.9516570819660641</v>
      </c>
      <c r="Q6" s="384">
        <f t="shared" si="1"/>
        <v>2.5317671900642083</v>
      </c>
      <c r="R6" s="384">
        <f t="shared" si="1"/>
        <v>2.1996955375862361</v>
      </c>
      <c r="S6" s="384">
        <f t="shared" si="1"/>
        <v>5.4003302801196549</v>
      </c>
      <c r="T6" s="384">
        <f t="shared" si="1"/>
        <v>9.9965690919358217</v>
      </c>
      <c r="U6" s="384">
        <f t="shared" si="1"/>
        <v>3.2242437093269896</v>
      </c>
      <c r="V6" s="385">
        <f t="shared" si="1"/>
        <v>3.8572928761047072</v>
      </c>
    </row>
    <row r="7" spans="1:22" ht="23.25" customHeight="1" thickTop="1">
      <c r="A7" s="322" t="s">
        <v>70</v>
      </c>
      <c r="B7" s="323">
        <f>B10+B13+B16</f>
        <v>4052669</v>
      </c>
      <c r="C7" s="392">
        <f>C10+C13+C16</f>
        <v>15467</v>
      </c>
      <c r="D7" s="392">
        <f t="shared" ref="D7:U7" si="2">D10+D13+D16</f>
        <v>171133</v>
      </c>
      <c r="E7" s="392">
        <f t="shared" si="2"/>
        <v>158533</v>
      </c>
      <c r="F7" s="392">
        <f t="shared" si="2"/>
        <v>322827</v>
      </c>
      <c r="G7" s="392">
        <f t="shared" si="2"/>
        <v>256914</v>
      </c>
      <c r="H7" s="392">
        <f t="shared" si="2"/>
        <v>336656</v>
      </c>
      <c r="I7" s="392">
        <f t="shared" si="2"/>
        <v>167645</v>
      </c>
      <c r="J7" s="392">
        <f t="shared" si="2"/>
        <v>181957</v>
      </c>
      <c r="K7" s="392">
        <f t="shared" si="2"/>
        <v>145318</v>
      </c>
      <c r="L7" s="392">
        <f t="shared" si="2"/>
        <v>238916</v>
      </c>
      <c r="M7" s="392">
        <f t="shared" si="2"/>
        <v>174416</v>
      </c>
      <c r="N7" s="392">
        <f t="shared" si="2"/>
        <v>210192</v>
      </c>
      <c r="O7" s="392">
        <f t="shared" si="2"/>
        <v>255196</v>
      </c>
      <c r="P7" s="392">
        <f t="shared" si="2"/>
        <v>316827</v>
      </c>
      <c r="Q7" s="392">
        <f t="shared" si="2"/>
        <v>103827</v>
      </c>
      <c r="R7" s="392">
        <f t="shared" si="2"/>
        <v>89942</v>
      </c>
      <c r="S7" s="392">
        <f t="shared" si="2"/>
        <v>216117</v>
      </c>
      <c r="T7" s="392">
        <f t="shared" si="2"/>
        <v>407098</v>
      </c>
      <c r="U7" s="392">
        <f t="shared" si="2"/>
        <v>129523</v>
      </c>
      <c r="V7" s="471">
        <f>V10+V13+V16</f>
        <v>154165</v>
      </c>
    </row>
    <row r="8" spans="1:22" ht="23.25" customHeight="1">
      <c r="A8" s="306" t="s">
        <v>4</v>
      </c>
      <c r="B8" s="360">
        <f>B7/91</f>
        <v>44534.824175824178</v>
      </c>
      <c r="C8" s="360">
        <f>C7/91</f>
        <v>169.96703296703296</v>
      </c>
      <c r="D8" s="360">
        <f t="shared" ref="D8:V8" si="3">D7/91</f>
        <v>1880.5824175824175</v>
      </c>
      <c r="E8" s="360">
        <f t="shared" si="3"/>
        <v>1742.1208791208792</v>
      </c>
      <c r="F8" s="360">
        <f t="shared" si="3"/>
        <v>3547.5494505494507</v>
      </c>
      <c r="G8" s="360">
        <f t="shared" si="3"/>
        <v>2823.2307692307691</v>
      </c>
      <c r="H8" s="360">
        <f t="shared" si="3"/>
        <v>3699.5164835164837</v>
      </c>
      <c r="I8" s="360">
        <f t="shared" si="3"/>
        <v>1842.2527472527472</v>
      </c>
      <c r="J8" s="360">
        <f t="shared" si="3"/>
        <v>1999.5274725274726</v>
      </c>
      <c r="K8" s="360">
        <f t="shared" si="3"/>
        <v>1596.901098901099</v>
      </c>
      <c r="L8" s="360">
        <f t="shared" si="3"/>
        <v>2625.4505494505493</v>
      </c>
      <c r="M8" s="360">
        <f t="shared" si="3"/>
        <v>1916.6593406593406</v>
      </c>
      <c r="N8" s="360">
        <f t="shared" si="3"/>
        <v>2309.802197802198</v>
      </c>
      <c r="O8" s="360">
        <f t="shared" si="3"/>
        <v>2804.3516483516482</v>
      </c>
      <c r="P8" s="360">
        <f t="shared" si="3"/>
        <v>3481.6153846153848</v>
      </c>
      <c r="Q8" s="360">
        <f t="shared" si="3"/>
        <v>1140.9560439560439</v>
      </c>
      <c r="R8" s="360">
        <f t="shared" si="3"/>
        <v>988.37362637362639</v>
      </c>
      <c r="S8" s="360">
        <f t="shared" si="3"/>
        <v>2374.9120879120878</v>
      </c>
      <c r="T8" s="360">
        <f t="shared" si="3"/>
        <v>4473.6043956043959</v>
      </c>
      <c r="U8" s="360">
        <f t="shared" si="3"/>
        <v>1423.3296703296703</v>
      </c>
      <c r="V8" s="379">
        <f t="shared" si="3"/>
        <v>1694.1208791208792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0.38164972268892428</v>
      </c>
      <c r="D9" s="328">
        <f>D8/$B$8*100</f>
        <v>4.2227233460220903</v>
      </c>
      <c r="E9" s="328">
        <f t="shared" ref="E9:V9" si="4">E8/$B$8*100</f>
        <v>3.9118171259483567</v>
      </c>
      <c r="F9" s="328">
        <f>F8/$B$8*100</f>
        <v>7.9657874847415364</v>
      </c>
      <c r="G9" s="328">
        <f t="shared" si="4"/>
        <v>6.3393778273034389</v>
      </c>
      <c r="H9" s="328">
        <f t="shared" si="4"/>
        <v>8.3070193988208754</v>
      </c>
      <c r="I9" s="328">
        <f t="shared" si="4"/>
        <v>4.1366566082746949</v>
      </c>
      <c r="J9" s="328">
        <f t="shared" si="4"/>
        <v>4.489806594123527</v>
      </c>
      <c r="K9" s="328">
        <f t="shared" si="4"/>
        <v>3.5857357213234042</v>
      </c>
      <c r="L9" s="328">
        <f t="shared" si="4"/>
        <v>5.8952754345346232</v>
      </c>
      <c r="M9" s="328">
        <f t="shared" si="4"/>
        <v>4.30373168891908</v>
      </c>
      <c r="N9" s="328">
        <f t="shared" si="4"/>
        <v>5.1865079531538347</v>
      </c>
      <c r="O9" s="328">
        <f t="shared" si="4"/>
        <v>6.2969860109473528</v>
      </c>
      <c r="P9" s="328">
        <f t="shared" si="4"/>
        <v>7.8177369037540441</v>
      </c>
      <c r="Q9" s="328">
        <f t="shared" si="4"/>
        <v>2.5619412786980629</v>
      </c>
      <c r="R9" s="328">
        <f t="shared" si="4"/>
        <v>2.2193275591961741</v>
      </c>
      <c r="S9" s="328">
        <f t="shared" si="4"/>
        <v>5.332707901878984</v>
      </c>
      <c r="T9" s="328">
        <f t="shared" si="4"/>
        <v>10.0451825698077</v>
      </c>
      <c r="U9" s="328">
        <f t="shared" si="4"/>
        <v>3.19599256687383</v>
      </c>
      <c r="V9" s="329">
        <f t="shared" si="4"/>
        <v>3.8040363029894624</v>
      </c>
    </row>
    <row r="10" spans="1:22" ht="23.25" customHeight="1">
      <c r="A10" s="451" t="s">
        <v>97</v>
      </c>
      <c r="B10" s="462">
        <f>SUM(C10:V10)</f>
        <v>1332690</v>
      </c>
      <c r="C10" s="452">
        <v>5174</v>
      </c>
      <c r="D10" s="452">
        <v>57173</v>
      </c>
      <c r="E10" s="452">
        <v>51462</v>
      </c>
      <c r="F10" s="452">
        <v>101346</v>
      </c>
      <c r="G10" s="452">
        <v>86001</v>
      </c>
      <c r="H10" s="452">
        <v>114014</v>
      </c>
      <c r="I10" s="452">
        <v>55927</v>
      </c>
      <c r="J10" s="452">
        <v>57728</v>
      </c>
      <c r="K10" s="452">
        <v>48419</v>
      </c>
      <c r="L10" s="452">
        <v>76710</v>
      </c>
      <c r="M10" s="452">
        <v>58976</v>
      </c>
      <c r="N10" s="452">
        <v>69270</v>
      </c>
      <c r="O10" s="452">
        <v>84460</v>
      </c>
      <c r="P10" s="452">
        <v>105680</v>
      </c>
      <c r="Q10" s="452">
        <v>33538</v>
      </c>
      <c r="R10" s="452">
        <v>29686</v>
      </c>
      <c r="S10" s="452">
        <v>70241</v>
      </c>
      <c r="T10" s="452">
        <v>131402</v>
      </c>
      <c r="U10" s="452">
        <v>43106</v>
      </c>
      <c r="V10" s="472">
        <v>52377</v>
      </c>
    </row>
    <row r="11" spans="1:22" ht="23.25" customHeight="1">
      <c r="A11" s="427" t="s">
        <v>4</v>
      </c>
      <c r="B11" s="463">
        <f>B10/30</f>
        <v>44423</v>
      </c>
      <c r="C11" s="463">
        <f>C10/30</f>
        <v>172.46666666666667</v>
      </c>
      <c r="D11" s="463">
        <f t="shared" ref="D11:V11" si="5">D10/30</f>
        <v>1905.7666666666667</v>
      </c>
      <c r="E11" s="463">
        <f t="shared" si="5"/>
        <v>1715.4</v>
      </c>
      <c r="F11" s="463">
        <f t="shared" si="5"/>
        <v>3378.2</v>
      </c>
      <c r="G11" s="463">
        <f t="shared" si="5"/>
        <v>2866.7</v>
      </c>
      <c r="H11" s="463">
        <f t="shared" si="5"/>
        <v>3800.4666666666667</v>
      </c>
      <c r="I11" s="463">
        <f t="shared" si="5"/>
        <v>1864.2333333333333</v>
      </c>
      <c r="J11" s="463">
        <f t="shared" si="5"/>
        <v>1924.2666666666667</v>
      </c>
      <c r="K11" s="463">
        <f t="shared" si="5"/>
        <v>1613.9666666666667</v>
      </c>
      <c r="L11" s="463">
        <f t="shared" si="5"/>
        <v>2557</v>
      </c>
      <c r="M11" s="463">
        <f t="shared" si="5"/>
        <v>1965.8666666666666</v>
      </c>
      <c r="N11" s="463">
        <f t="shared" si="5"/>
        <v>2309</v>
      </c>
      <c r="O11" s="463">
        <f t="shared" si="5"/>
        <v>2815.3333333333335</v>
      </c>
      <c r="P11" s="463">
        <f t="shared" si="5"/>
        <v>3522.6666666666665</v>
      </c>
      <c r="Q11" s="463">
        <f t="shared" si="5"/>
        <v>1117.9333333333334</v>
      </c>
      <c r="R11" s="463">
        <f t="shared" si="5"/>
        <v>989.5333333333333</v>
      </c>
      <c r="S11" s="463">
        <f t="shared" si="5"/>
        <v>2341.3666666666668</v>
      </c>
      <c r="T11" s="463">
        <f t="shared" si="5"/>
        <v>4380.0666666666666</v>
      </c>
      <c r="U11" s="463">
        <f t="shared" si="5"/>
        <v>1436.8666666666666</v>
      </c>
      <c r="V11" s="473">
        <f t="shared" si="5"/>
        <v>1745.9</v>
      </c>
    </row>
    <row r="12" spans="1:22" ht="23.25" customHeight="1">
      <c r="A12" s="430" t="s">
        <v>5</v>
      </c>
      <c r="B12" s="464">
        <v>100</v>
      </c>
      <c r="C12" s="458">
        <f>C11/$B$11*100</f>
        <v>0.38823732450907567</v>
      </c>
      <c r="D12" s="458">
        <f t="shared" ref="D12:Q12" si="6">D11/$B$11*100</f>
        <v>4.2900449466867761</v>
      </c>
      <c r="E12" s="458">
        <f t="shared" si="6"/>
        <v>3.8615131801094029</v>
      </c>
      <c r="F12" s="458">
        <f t="shared" si="6"/>
        <v>7.6046192287778851</v>
      </c>
      <c r="G12" s="458">
        <f t="shared" si="6"/>
        <v>6.4531886635301534</v>
      </c>
      <c r="H12" s="458">
        <f t="shared" si="6"/>
        <v>8.5551778733238777</v>
      </c>
      <c r="I12" s="458">
        <f t="shared" si="6"/>
        <v>4.1965498352955297</v>
      </c>
      <c r="J12" s="458">
        <f t="shared" si="6"/>
        <v>4.3316900404445144</v>
      </c>
      <c r="K12" s="458">
        <f t="shared" si="6"/>
        <v>3.6331780083890477</v>
      </c>
      <c r="L12" s="458">
        <f t="shared" si="6"/>
        <v>5.7560272831641264</v>
      </c>
      <c r="M12" s="458">
        <f t="shared" si="6"/>
        <v>4.425335224245698</v>
      </c>
      <c r="N12" s="458">
        <f t="shared" si="6"/>
        <v>5.1977579181955296</v>
      </c>
      <c r="O12" s="458">
        <f t="shared" si="6"/>
        <v>6.3375578716730825</v>
      </c>
      <c r="P12" s="458">
        <f t="shared" si="6"/>
        <v>7.9298261411130859</v>
      </c>
      <c r="Q12" s="458">
        <f t="shared" si="6"/>
        <v>2.5165642422468841</v>
      </c>
      <c r="R12" s="458">
        <f>R11/$B$11*100</f>
        <v>2.2275247807066907</v>
      </c>
      <c r="S12" s="458">
        <f>S11/$B$11*100</f>
        <v>5.2706180732203292</v>
      </c>
      <c r="T12" s="458">
        <f>T11/$B$11*100</f>
        <v>9.8599074053230673</v>
      </c>
      <c r="U12" s="458">
        <f>U11/$B$11*100</f>
        <v>3.2345106513892947</v>
      </c>
      <c r="V12" s="474">
        <f>V11/$B$11*100</f>
        <v>3.9301713076559439</v>
      </c>
    </row>
    <row r="13" spans="1:22" ht="23.25" customHeight="1">
      <c r="A13" s="425" t="s">
        <v>98</v>
      </c>
      <c r="B13" s="465">
        <f>SUM(C13:V13)</f>
        <v>1314416</v>
      </c>
      <c r="C13" s="456">
        <v>4961</v>
      </c>
      <c r="D13" s="456">
        <v>56327</v>
      </c>
      <c r="E13" s="456">
        <v>51639</v>
      </c>
      <c r="F13" s="456">
        <v>101452</v>
      </c>
      <c r="G13" s="456">
        <v>84278</v>
      </c>
      <c r="H13" s="456">
        <v>111207</v>
      </c>
      <c r="I13" s="456">
        <v>55314</v>
      </c>
      <c r="J13" s="456">
        <v>58740</v>
      </c>
      <c r="K13" s="456">
        <v>47913</v>
      </c>
      <c r="L13" s="456">
        <v>77293</v>
      </c>
      <c r="M13" s="456">
        <v>55490</v>
      </c>
      <c r="N13" s="456">
        <v>68209</v>
      </c>
      <c r="O13" s="456">
        <v>82088</v>
      </c>
      <c r="P13" s="456">
        <v>102902</v>
      </c>
      <c r="Q13" s="456">
        <v>33397</v>
      </c>
      <c r="R13" s="456">
        <v>28644</v>
      </c>
      <c r="S13" s="456">
        <v>69230</v>
      </c>
      <c r="T13" s="456">
        <v>133002</v>
      </c>
      <c r="U13" s="456">
        <v>41719</v>
      </c>
      <c r="V13" s="475">
        <v>50611</v>
      </c>
    </row>
    <row r="14" spans="1:22" ht="23.25" customHeight="1">
      <c r="A14" s="427" t="s">
        <v>4</v>
      </c>
      <c r="B14" s="466">
        <f>B13/31</f>
        <v>42400.516129032258</v>
      </c>
      <c r="C14" s="466">
        <f>C13/31</f>
        <v>160.03225806451613</v>
      </c>
      <c r="D14" s="466">
        <f t="shared" ref="D14:V14" si="7">D13/31</f>
        <v>1817</v>
      </c>
      <c r="E14" s="466">
        <f t="shared" si="7"/>
        <v>1665.7741935483871</v>
      </c>
      <c r="F14" s="466">
        <f t="shared" si="7"/>
        <v>3272.6451612903224</v>
      </c>
      <c r="G14" s="466">
        <f t="shared" si="7"/>
        <v>2718.6451612903224</v>
      </c>
      <c r="H14" s="466">
        <f t="shared" si="7"/>
        <v>3587.3225806451615</v>
      </c>
      <c r="I14" s="466">
        <f t="shared" si="7"/>
        <v>1784.3225806451612</v>
      </c>
      <c r="J14" s="466">
        <f t="shared" si="7"/>
        <v>1894.8387096774193</v>
      </c>
      <c r="K14" s="466">
        <f t="shared" si="7"/>
        <v>1545.5806451612902</v>
      </c>
      <c r="L14" s="466">
        <f t="shared" si="7"/>
        <v>2493.3225806451615</v>
      </c>
      <c r="M14" s="466">
        <f t="shared" si="7"/>
        <v>1790</v>
      </c>
      <c r="N14" s="466">
        <f t="shared" si="7"/>
        <v>2200.2903225806454</v>
      </c>
      <c r="O14" s="466">
        <f t="shared" si="7"/>
        <v>2648</v>
      </c>
      <c r="P14" s="466">
        <f t="shared" si="7"/>
        <v>3319.4193548387098</v>
      </c>
      <c r="Q14" s="466">
        <f t="shared" si="7"/>
        <v>1077.3225806451612</v>
      </c>
      <c r="R14" s="466">
        <f t="shared" si="7"/>
        <v>924</v>
      </c>
      <c r="S14" s="466">
        <f t="shared" si="7"/>
        <v>2233.2258064516127</v>
      </c>
      <c r="T14" s="466">
        <f t="shared" si="7"/>
        <v>4290.3870967741932</v>
      </c>
      <c r="U14" s="466">
        <f t="shared" si="7"/>
        <v>1345.7741935483871</v>
      </c>
      <c r="V14" s="476">
        <f t="shared" si="7"/>
        <v>1632.6129032258063</v>
      </c>
    </row>
    <row r="15" spans="1:22" ht="23.25" customHeight="1">
      <c r="A15" s="430" t="s">
        <v>5</v>
      </c>
      <c r="B15" s="467">
        <v>100</v>
      </c>
      <c r="C15" s="460">
        <f>C14/$B$14*100</f>
        <v>0.37742997650667676</v>
      </c>
      <c r="D15" s="460">
        <f t="shared" ref="D15:R15" si="8">D14/$B$14*100</f>
        <v>4.2853251938503485</v>
      </c>
      <c r="E15" s="460">
        <f t="shared" si="8"/>
        <v>3.9286648975666765</v>
      </c>
      <c r="F15" s="460">
        <f t="shared" si="8"/>
        <v>7.7184087838249082</v>
      </c>
      <c r="G15" s="460">
        <f t="shared" si="8"/>
        <v>6.4118209151440633</v>
      </c>
      <c r="H15" s="460">
        <f t="shared" si="8"/>
        <v>8.4605634745773024</v>
      </c>
      <c r="I15" s="460">
        <f t="shared" si="8"/>
        <v>4.2082567467224985</v>
      </c>
      <c r="J15" s="460">
        <f t="shared" si="8"/>
        <v>4.4689048216089882</v>
      </c>
      <c r="K15" s="460">
        <f t="shared" si="8"/>
        <v>3.645192998259303</v>
      </c>
      <c r="L15" s="460">
        <f t="shared" si="8"/>
        <v>5.8804062032111606</v>
      </c>
      <c r="M15" s="460">
        <f t="shared" si="8"/>
        <v>4.2216467237160842</v>
      </c>
      <c r="N15" s="460">
        <f t="shared" si="8"/>
        <v>5.1893007997468086</v>
      </c>
      <c r="O15" s="460">
        <f t="shared" si="8"/>
        <v>6.2452069968716151</v>
      </c>
      <c r="P15" s="460">
        <f t="shared" si="8"/>
        <v>7.828723935192512</v>
      </c>
      <c r="Q15" s="460">
        <f t="shared" si="8"/>
        <v>2.5408242139474866</v>
      </c>
      <c r="R15" s="460">
        <f t="shared" si="8"/>
        <v>2.1792187557059561</v>
      </c>
      <c r="S15" s="460">
        <f>S14/$B$14*100</f>
        <v>5.2669778821925473</v>
      </c>
      <c r="T15" s="460">
        <f>T14/$B$14*100</f>
        <v>10.118714318754488</v>
      </c>
      <c r="U15" s="460">
        <f>U14/$B$14*100</f>
        <v>3.1739571033827949</v>
      </c>
      <c r="V15" s="477">
        <f>V14/$B$14*100</f>
        <v>3.8504552592177816</v>
      </c>
    </row>
    <row r="16" spans="1:22" ht="23.25" customHeight="1">
      <c r="A16" s="425" t="s">
        <v>99</v>
      </c>
      <c r="B16" s="465">
        <f>SUM(C16:V16)</f>
        <v>1405563</v>
      </c>
      <c r="C16" s="506">
        <v>5332</v>
      </c>
      <c r="D16" s="506">
        <v>57633</v>
      </c>
      <c r="E16" s="506">
        <v>55432</v>
      </c>
      <c r="F16" s="506">
        <v>120029</v>
      </c>
      <c r="G16" s="506">
        <v>86635</v>
      </c>
      <c r="H16" s="506">
        <v>111435</v>
      </c>
      <c r="I16" s="506">
        <v>56404</v>
      </c>
      <c r="J16" s="506">
        <v>65489</v>
      </c>
      <c r="K16" s="506">
        <v>48986</v>
      </c>
      <c r="L16" s="506">
        <v>84913</v>
      </c>
      <c r="M16" s="506">
        <v>59950</v>
      </c>
      <c r="N16" s="506">
        <v>72713</v>
      </c>
      <c r="O16" s="506">
        <v>88648</v>
      </c>
      <c r="P16" s="506">
        <v>108245</v>
      </c>
      <c r="Q16" s="506">
        <v>36892</v>
      </c>
      <c r="R16" s="506">
        <v>31612</v>
      </c>
      <c r="S16" s="506">
        <v>76646</v>
      </c>
      <c r="T16" s="506">
        <v>142694</v>
      </c>
      <c r="U16" s="506">
        <v>44698</v>
      </c>
      <c r="V16" s="506">
        <v>51177</v>
      </c>
    </row>
    <row r="17" spans="1:22" ht="23.25" customHeight="1">
      <c r="A17" s="427" t="s">
        <v>4</v>
      </c>
      <c r="B17" s="466">
        <f>B16/30</f>
        <v>46852.1</v>
      </c>
      <c r="C17" s="466">
        <f>C16/30</f>
        <v>177.73333333333332</v>
      </c>
      <c r="D17" s="466">
        <f t="shared" ref="D17:V17" si="9">D16/30</f>
        <v>1921.1</v>
      </c>
      <c r="E17" s="466">
        <f t="shared" si="9"/>
        <v>1847.7333333333333</v>
      </c>
      <c r="F17" s="466">
        <f t="shared" si="9"/>
        <v>4000.9666666666667</v>
      </c>
      <c r="G17" s="466">
        <f t="shared" si="9"/>
        <v>2887.8333333333335</v>
      </c>
      <c r="H17" s="466">
        <f t="shared" si="9"/>
        <v>3714.5</v>
      </c>
      <c r="I17" s="466">
        <f t="shared" si="9"/>
        <v>1880.1333333333334</v>
      </c>
      <c r="J17" s="466">
        <f t="shared" si="9"/>
        <v>2182.9666666666667</v>
      </c>
      <c r="K17" s="466">
        <f t="shared" si="9"/>
        <v>1632.8666666666666</v>
      </c>
      <c r="L17" s="466">
        <f t="shared" si="9"/>
        <v>2830.4333333333334</v>
      </c>
      <c r="M17" s="466">
        <f t="shared" si="9"/>
        <v>1998.3333333333333</v>
      </c>
      <c r="N17" s="466">
        <f t="shared" si="9"/>
        <v>2423.7666666666669</v>
      </c>
      <c r="O17" s="466">
        <f t="shared" si="9"/>
        <v>2954.9333333333334</v>
      </c>
      <c r="P17" s="466">
        <f t="shared" si="9"/>
        <v>3608.1666666666665</v>
      </c>
      <c r="Q17" s="466">
        <f t="shared" si="9"/>
        <v>1229.7333333333333</v>
      </c>
      <c r="R17" s="466">
        <f t="shared" si="9"/>
        <v>1053.7333333333333</v>
      </c>
      <c r="S17" s="466">
        <f t="shared" si="9"/>
        <v>2554.8666666666668</v>
      </c>
      <c r="T17" s="466">
        <f t="shared" si="9"/>
        <v>4756.4666666666662</v>
      </c>
      <c r="U17" s="466">
        <f t="shared" si="9"/>
        <v>1489.9333333333334</v>
      </c>
      <c r="V17" s="476">
        <f t="shared" si="9"/>
        <v>1705.9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0.37934976945181392</v>
      </c>
      <c r="D18" s="453">
        <f t="shared" ref="D18:R18" si="10">D17/$B$17*100</f>
        <v>4.100349824234133</v>
      </c>
      <c r="E18" s="453">
        <f t="shared" si="10"/>
        <v>3.9437577682394886</v>
      </c>
      <c r="F18" s="453">
        <f t="shared" si="10"/>
        <v>8.5395674188919308</v>
      </c>
      <c r="G18" s="453">
        <f t="shared" si="10"/>
        <v>6.1637222949095847</v>
      </c>
      <c r="H18" s="453">
        <f t="shared" si="10"/>
        <v>7.9281398272436032</v>
      </c>
      <c r="I18" s="453">
        <f t="shared" si="10"/>
        <v>4.0129115521680641</v>
      </c>
      <c r="J18" s="453">
        <f t="shared" si="10"/>
        <v>4.6592717651218765</v>
      </c>
      <c r="K18" s="453">
        <f t="shared" si="10"/>
        <v>3.4851515015691219</v>
      </c>
      <c r="L18" s="453">
        <f t="shared" si="10"/>
        <v>6.041209109801553</v>
      </c>
      <c r="M18" s="453">
        <f t="shared" si="10"/>
        <v>4.2651948009445331</v>
      </c>
      <c r="N18" s="453">
        <f t="shared" si="10"/>
        <v>5.1732295172823992</v>
      </c>
      <c r="O18" s="453">
        <f t="shared" si="10"/>
        <v>6.3069389276752448</v>
      </c>
      <c r="P18" s="453">
        <f t="shared" si="10"/>
        <v>7.701184507560316</v>
      </c>
      <c r="Q18" s="453">
        <f t="shared" si="10"/>
        <v>2.624713371083331</v>
      </c>
      <c r="R18" s="453">
        <f t="shared" si="10"/>
        <v>2.2490631867799591</v>
      </c>
      <c r="S18" s="453">
        <f>S17/$B$17*100</f>
        <v>5.4530462170674667</v>
      </c>
      <c r="T18" s="453">
        <f>T17/$B$17*100</f>
        <v>10.152088522535099</v>
      </c>
      <c r="U18" s="453">
        <f>U17/$B$17*100</f>
        <v>3.1800780185591111</v>
      </c>
      <c r="V18" s="478">
        <f>V17/$B$17*100</f>
        <v>3.6410320988813734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23" sqref="B23"/>
    </sheetView>
  </sheetViews>
  <sheetFormatPr defaultRowHeight="13.5"/>
  <sheetData>
    <row r="1" spans="1:22" ht="25.5">
      <c r="A1" s="507" t="s">
        <v>195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17099867</v>
      </c>
      <c r="C4" s="380">
        <f>'2023.1분기'!C4+'2023.2분기'!C7+'2023.3분기'!C7+'2023.4분기'!C7</f>
        <v>63305</v>
      </c>
      <c r="D4" s="380">
        <f>'2023.1분기'!D4+'2023.2분기'!D7+'2023.3분기'!D7+'2023.4분기'!D7</f>
        <v>724013</v>
      </c>
      <c r="E4" s="380">
        <f>'2023.1분기'!E4+'2023.2분기'!E7+'2023.3분기'!E7+'2023.4분기'!E7</f>
        <v>659701</v>
      </c>
      <c r="F4" s="380">
        <f>'2023.1분기'!F4+'2023.2분기'!F7+'2023.3분기'!F7+'2023.4분기'!F7</f>
        <v>1402340</v>
      </c>
      <c r="G4" s="380">
        <f>'2023.1분기'!G4+'2023.2분기'!G7+'2023.3분기'!G7+'2023.4분기'!G7</f>
        <v>1077490</v>
      </c>
      <c r="H4" s="380">
        <f>'2023.1분기'!H4+'2023.2분기'!H7+'2023.3분기'!H7+'2023.4분기'!H7</f>
        <v>1408382</v>
      </c>
      <c r="I4" s="380">
        <f>'2023.1분기'!I4+'2023.2분기'!I7+'2023.3분기'!I7+'2023.4분기'!I7</f>
        <v>699641</v>
      </c>
      <c r="J4" s="380">
        <f>'2023.1분기'!J4+'2023.2분기'!J7+'2023.3분기'!J7+'2023.4분기'!J7</f>
        <v>735536</v>
      </c>
      <c r="K4" s="380">
        <f>'2023.1분기'!K4+'2023.2분기'!K7+'2023.3분기'!K7+'2023.4분기'!K7</f>
        <v>606732</v>
      </c>
      <c r="L4" s="380">
        <f>'2023.1분기'!L4+'2023.2분기'!L7+'2023.3분기'!L7+'2023.4분기'!L7</f>
        <v>988953</v>
      </c>
      <c r="M4" s="380">
        <f>'2023.1분기'!M4+'2023.2분기'!M7+'2023.3분기'!M7+'2023.4분기'!M7</f>
        <v>734520</v>
      </c>
      <c r="N4" s="380">
        <f>'2023.1분기'!N4+'2023.2분기'!N7+'2023.3분기'!N7+'2023.4분기'!N7</f>
        <v>904008</v>
      </c>
      <c r="O4" s="380">
        <f>'2023.1분기'!O4+'2023.2분기'!O7+'2023.3분기'!O7+'2023.4분기'!O7</f>
        <v>1094459</v>
      </c>
      <c r="P4" s="380">
        <f>'2023.1분기'!P4+'2023.2분기'!P7+'2023.3분기'!P7+'2023.4분기'!P7</f>
        <v>1353365</v>
      </c>
      <c r="Q4" s="380">
        <f>'2023.1분기'!Q4+'2023.2분기'!Q7+'2023.3분기'!Q7+'2023.4분기'!Q7</f>
        <v>444200</v>
      </c>
      <c r="R4" s="380">
        <f>'2023.1분기'!R4+'2023.2분기'!R7+'2023.3분기'!R7+'2023.4분기'!R7</f>
        <v>382992</v>
      </c>
      <c r="S4" s="380">
        <f>'2023.1분기'!S4+'2023.2분기'!S7+'2023.3분기'!S7+'2023.4분기'!S7</f>
        <v>929603</v>
      </c>
      <c r="T4" s="380">
        <f>'2023.1분기'!T4+'2023.2분기'!T7+'2023.3분기'!T7+'2023.4분기'!T7</f>
        <v>1699147</v>
      </c>
      <c r="U4" s="380">
        <f>'2023.1분기'!U4+'2023.2분기'!U7+'2023.3분기'!U7+'2023.4분기'!U7</f>
        <v>555548</v>
      </c>
      <c r="V4" s="381">
        <f>'2023.1분기'!V4+'2023.2분기'!V7+'2023.3분기'!V7+'2023.4분기'!V7</f>
        <v>635932</v>
      </c>
    </row>
    <row r="5" spans="1:22" ht="23.25" customHeight="1">
      <c r="A5" s="387" t="s">
        <v>4</v>
      </c>
      <c r="B5" s="433">
        <f>B4/365</f>
        <v>46848.950684931508</v>
      </c>
      <c r="C5" s="433">
        <f>C4/365</f>
        <v>173.43835616438355</v>
      </c>
      <c r="D5" s="433">
        <f t="shared" ref="D5:V5" si="0">D4/365</f>
        <v>1983.5972602739726</v>
      </c>
      <c r="E5" s="433">
        <f t="shared" si="0"/>
        <v>1807.4</v>
      </c>
      <c r="F5" s="433">
        <f t="shared" si="0"/>
        <v>3842.027397260274</v>
      </c>
      <c r="G5" s="433">
        <f t="shared" si="0"/>
        <v>2952.027397260274</v>
      </c>
      <c r="H5" s="433">
        <f t="shared" si="0"/>
        <v>3858.5808219178084</v>
      </c>
      <c r="I5" s="433">
        <f t="shared" si="0"/>
        <v>1916.8246575342466</v>
      </c>
      <c r="J5" s="433">
        <f t="shared" si="0"/>
        <v>2015.1671232876713</v>
      </c>
      <c r="K5" s="433">
        <f t="shared" si="0"/>
        <v>1662.2794520547945</v>
      </c>
      <c r="L5" s="433">
        <f t="shared" si="0"/>
        <v>2709.4602739726029</v>
      </c>
      <c r="M5" s="433">
        <f t="shared" si="0"/>
        <v>2012.3835616438357</v>
      </c>
      <c r="N5" s="433">
        <f t="shared" si="0"/>
        <v>2476.7342465753422</v>
      </c>
      <c r="O5" s="433">
        <f t="shared" si="0"/>
        <v>2998.5178082191783</v>
      </c>
      <c r="P5" s="433">
        <f t="shared" si="0"/>
        <v>3707.8493150684931</v>
      </c>
      <c r="Q5" s="433">
        <f t="shared" si="0"/>
        <v>1216.986301369863</v>
      </c>
      <c r="R5" s="433">
        <f t="shared" si="0"/>
        <v>1049.2931506849316</v>
      </c>
      <c r="S5" s="433">
        <f t="shared" si="0"/>
        <v>2546.8575342465751</v>
      </c>
      <c r="T5" s="433">
        <f t="shared" si="0"/>
        <v>4655.1972602739725</v>
      </c>
      <c r="U5" s="433">
        <f t="shared" si="0"/>
        <v>1522.0493150684931</v>
      </c>
      <c r="V5" s="433">
        <f t="shared" si="0"/>
        <v>1742.2794520547945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0.37020755775468894</v>
      </c>
      <c r="D6" s="384">
        <f>D5/$B$5*100</f>
        <v>4.2340270833685434</v>
      </c>
      <c r="E6" s="384">
        <f t="shared" ref="E6:V6" si="1">E5/$B$5*100</f>
        <v>3.8579305909221402</v>
      </c>
      <c r="F6" s="384">
        <f>F5/$B$5*100</f>
        <v>8.2008824980919428</v>
      </c>
      <c r="G6" s="384">
        <f t="shared" si="1"/>
        <v>6.3011601201342682</v>
      </c>
      <c r="H6" s="384">
        <f t="shared" si="1"/>
        <v>8.2362161062422299</v>
      </c>
      <c r="I6" s="384">
        <f t="shared" si="1"/>
        <v>4.0914996590324364</v>
      </c>
      <c r="J6" s="384">
        <f t="shared" si="1"/>
        <v>4.3014135723979603</v>
      </c>
      <c r="K6" s="384">
        <f t="shared" si="1"/>
        <v>3.5481679477390089</v>
      </c>
      <c r="L6" s="384">
        <f t="shared" si="1"/>
        <v>5.7833958591607759</v>
      </c>
      <c r="M6" s="384">
        <f t="shared" si="1"/>
        <v>4.2954720057179392</v>
      </c>
      <c r="N6" s="384">
        <f t="shared" si="1"/>
        <v>5.2866376095205885</v>
      </c>
      <c r="O6" s="384">
        <f t="shared" si="1"/>
        <v>6.4003948100882893</v>
      </c>
      <c r="P6" s="384">
        <f t="shared" si="1"/>
        <v>7.9144767617198424</v>
      </c>
      <c r="Q6" s="384">
        <f t="shared" si="1"/>
        <v>2.597681022899184</v>
      </c>
      <c r="R6" s="384">
        <f t="shared" si="1"/>
        <v>2.2397367184200907</v>
      </c>
      <c r="S6" s="384">
        <f t="shared" si="1"/>
        <v>5.4363171362677845</v>
      </c>
      <c r="T6" s="384">
        <f t="shared" si="1"/>
        <v>9.9366094484828444</v>
      </c>
      <c r="U6" s="384">
        <f t="shared" si="1"/>
        <v>3.2488439822368207</v>
      </c>
      <c r="V6" s="385">
        <f t="shared" si="1"/>
        <v>3.7189295098026203</v>
      </c>
    </row>
    <row r="7" spans="1:22" ht="23.25" customHeight="1" thickTop="1">
      <c r="A7" s="322" t="s">
        <v>70</v>
      </c>
      <c r="B7" s="323">
        <f>B10+B13+B16</f>
        <v>4583745</v>
      </c>
      <c r="C7" s="392">
        <f>C10+C13+C16</f>
        <v>16710</v>
      </c>
      <c r="D7" s="392">
        <f t="shared" ref="D7:U7" si="2">D10+D13+D16</f>
        <v>193973</v>
      </c>
      <c r="E7" s="392">
        <f t="shared" si="2"/>
        <v>176894</v>
      </c>
      <c r="F7" s="392">
        <f t="shared" si="2"/>
        <v>376724</v>
      </c>
      <c r="G7" s="392">
        <f t="shared" si="2"/>
        <v>298093</v>
      </c>
      <c r="H7" s="392">
        <f t="shared" si="2"/>
        <v>381440</v>
      </c>
      <c r="I7" s="392">
        <f t="shared" si="2"/>
        <v>185105</v>
      </c>
      <c r="J7" s="392">
        <f t="shared" si="2"/>
        <v>189814</v>
      </c>
      <c r="K7" s="392">
        <f t="shared" si="2"/>
        <v>162030</v>
      </c>
      <c r="L7" s="392">
        <f t="shared" si="2"/>
        <v>271315</v>
      </c>
      <c r="M7" s="392">
        <f t="shared" si="2"/>
        <v>201302</v>
      </c>
      <c r="N7" s="392">
        <f t="shared" si="2"/>
        <v>239927</v>
      </c>
      <c r="O7" s="392">
        <f t="shared" si="2"/>
        <v>292759</v>
      </c>
      <c r="P7" s="392">
        <f t="shared" si="2"/>
        <v>361917</v>
      </c>
      <c r="Q7" s="392">
        <f t="shared" si="2"/>
        <v>125341</v>
      </c>
      <c r="R7" s="392">
        <f t="shared" si="2"/>
        <v>104200</v>
      </c>
      <c r="S7" s="392">
        <f t="shared" si="2"/>
        <v>246029</v>
      </c>
      <c r="T7" s="392">
        <f t="shared" si="2"/>
        <v>449163</v>
      </c>
      <c r="U7" s="392">
        <f t="shared" si="2"/>
        <v>151162</v>
      </c>
      <c r="V7" s="471">
        <f>V10+V13+V16</f>
        <v>159847</v>
      </c>
    </row>
    <row r="8" spans="1:22" ht="23.25" customHeight="1">
      <c r="A8" s="306" t="s">
        <v>4</v>
      </c>
      <c r="B8" s="360">
        <f>B7/92</f>
        <v>49823.315217391304</v>
      </c>
      <c r="C8" s="360">
        <f>C7/92</f>
        <v>181.63043478260869</v>
      </c>
      <c r="D8" s="360">
        <f t="shared" ref="D8:V8" si="3">D7/92</f>
        <v>2108.4021739130435</v>
      </c>
      <c r="E8" s="360">
        <f t="shared" si="3"/>
        <v>1922.7608695652175</v>
      </c>
      <c r="F8" s="360">
        <f t="shared" si="3"/>
        <v>4094.8260869565215</v>
      </c>
      <c r="G8" s="360">
        <f t="shared" si="3"/>
        <v>3240.141304347826</v>
      </c>
      <c r="H8" s="360">
        <f t="shared" si="3"/>
        <v>4146.086956521739</v>
      </c>
      <c r="I8" s="360">
        <f t="shared" si="3"/>
        <v>2012.0108695652175</v>
      </c>
      <c r="J8" s="360">
        <f t="shared" si="3"/>
        <v>2063.195652173913</v>
      </c>
      <c r="K8" s="360">
        <f t="shared" si="3"/>
        <v>1761.195652173913</v>
      </c>
      <c r="L8" s="360">
        <f t="shared" si="3"/>
        <v>2949.0760869565215</v>
      </c>
      <c r="M8" s="360">
        <f t="shared" si="3"/>
        <v>2188.0652173913045</v>
      </c>
      <c r="N8" s="360">
        <f t="shared" si="3"/>
        <v>2607.9021739130435</v>
      </c>
      <c r="O8" s="360">
        <f t="shared" si="3"/>
        <v>3182.163043478261</v>
      </c>
      <c r="P8" s="360">
        <f t="shared" si="3"/>
        <v>3933.8804347826085</v>
      </c>
      <c r="Q8" s="360">
        <f t="shared" si="3"/>
        <v>1362.4021739130435</v>
      </c>
      <c r="R8" s="360">
        <f t="shared" si="3"/>
        <v>1132.608695652174</v>
      </c>
      <c r="S8" s="360">
        <f t="shared" si="3"/>
        <v>2674.228260869565</v>
      </c>
      <c r="T8" s="360">
        <f t="shared" si="3"/>
        <v>4882.20652173913</v>
      </c>
      <c r="U8" s="360">
        <f t="shared" si="3"/>
        <v>1643.0652173913043</v>
      </c>
      <c r="V8" s="379">
        <f t="shared" si="3"/>
        <v>1737.4673913043478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0.36454907504671397</v>
      </c>
      <c r="D9" s="328">
        <f>D8/$B$8*100</f>
        <v>4.2317580930003738</v>
      </c>
      <c r="E9" s="328">
        <f t="shared" ref="E9:V9" si="4">E8/$B$8*100</f>
        <v>3.8591588319158245</v>
      </c>
      <c r="F9" s="328">
        <f>F8/$B$8*100</f>
        <v>8.2186945390723096</v>
      </c>
      <c r="G9" s="328">
        <f t="shared" si="4"/>
        <v>6.5032631614542256</v>
      </c>
      <c r="H9" s="328">
        <f t="shared" si="4"/>
        <v>8.3215798435558685</v>
      </c>
      <c r="I9" s="328">
        <f t="shared" si="4"/>
        <v>4.0382918334244167</v>
      </c>
      <c r="J9" s="328">
        <f t="shared" si="4"/>
        <v>4.1410244243517038</v>
      </c>
      <c r="K9" s="328">
        <f t="shared" si="4"/>
        <v>3.5348825032806146</v>
      </c>
      <c r="L9" s="328">
        <f t="shared" si="4"/>
        <v>5.9190683600418428</v>
      </c>
      <c r="M9" s="328">
        <f t="shared" si="4"/>
        <v>4.3916491864185296</v>
      </c>
      <c r="N9" s="328">
        <f t="shared" si="4"/>
        <v>5.2343007737123246</v>
      </c>
      <c r="O9" s="328">
        <f t="shared" si="4"/>
        <v>6.386895431573965</v>
      </c>
      <c r="P9" s="328">
        <f t="shared" si="4"/>
        <v>7.8956617351096101</v>
      </c>
      <c r="Q9" s="328">
        <f t="shared" si="4"/>
        <v>2.7344671224075512</v>
      </c>
      <c r="R9" s="328">
        <f t="shared" si="4"/>
        <v>2.2732503662398327</v>
      </c>
      <c r="S9" s="328">
        <f t="shared" si="4"/>
        <v>5.3674233623380001</v>
      </c>
      <c r="T9" s="328">
        <f t="shared" si="4"/>
        <v>9.7990398680554875</v>
      </c>
      <c r="U9" s="328">
        <f t="shared" si="4"/>
        <v>3.2977837990551393</v>
      </c>
      <c r="V9" s="329">
        <f t="shared" si="4"/>
        <v>3.4872576899456664</v>
      </c>
    </row>
    <row r="10" spans="1:22" ht="23.25" customHeight="1">
      <c r="A10" s="451" t="s">
        <v>101</v>
      </c>
      <c r="B10" s="462">
        <f>SUM(C10:V10)</f>
        <v>1550134</v>
      </c>
      <c r="C10" s="452">
        <v>5687</v>
      </c>
      <c r="D10" s="452">
        <v>65608</v>
      </c>
      <c r="E10" s="452">
        <v>60009</v>
      </c>
      <c r="F10" s="452">
        <v>125570</v>
      </c>
      <c r="G10" s="452">
        <v>110994</v>
      </c>
      <c r="H10" s="452">
        <v>136381</v>
      </c>
      <c r="I10" s="452">
        <v>60520</v>
      </c>
      <c r="J10" s="452">
        <v>62631</v>
      </c>
      <c r="K10" s="452">
        <v>54405</v>
      </c>
      <c r="L10" s="452">
        <v>90947</v>
      </c>
      <c r="M10" s="452">
        <v>66384</v>
      </c>
      <c r="N10" s="452">
        <v>79736</v>
      </c>
      <c r="O10" s="452">
        <v>97236</v>
      </c>
      <c r="P10" s="452">
        <v>119701</v>
      </c>
      <c r="Q10" s="452">
        <v>42989</v>
      </c>
      <c r="R10" s="452">
        <v>36000</v>
      </c>
      <c r="S10" s="452">
        <v>82860</v>
      </c>
      <c r="T10" s="452">
        <v>150865</v>
      </c>
      <c r="U10" s="452">
        <v>49571</v>
      </c>
      <c r="V10" s="472">
        <v>52040</v>
      </c>
    </row>
    <row r="11" spans="1:22" ht="23.25" customHeight="1">
      <c r="A11" s="427" t="s">
        <v>4</v>
      </c>
      <c r="B11" s="463">
        <f>B10/30</f>
        <v>51671.133333333331</v>
      </c>
      <c r="C11" s="463">
        <f>C10/30</f>
        <v>189.56666666666666</v>
      </c>
      <c r="D11" s="463">
        <f t="shared" ref="D11:V11" si="5">D10/30</f>
        <v>2186.9333333333334</v>
      </c>
      <c r="E11" s="463">
        <f t="shared" si="5"/>
        <v>2000.3</v>
      </c>
      <c r="F11" s="463">
        <f t="shared" si="5"/>
        <v>4185.666666666667</v>
      </c>
      <c r="G11" s="463">
        <f t="shared" si="5"/>
        <v>3699.8</v>
      </c>
      <c r="H11" s="463">
        <f t="shared" si="5"/>
        <v>4546.0333333333338</v>
      </c>
      <c r="I11" s="463">
        <f t="shared" si="5"/>
        <v>2017.3333333333333</v>
      </c>
      <c r="J11" s="463">
        <f t="shared" si="5"/>
        <v>2087.6999999999998</v>
      </c>
      <c r="K11" s="463">
        <f t="shared" si="5"/>
        <v>1813.5</v>
      </c>
      <c r="L11" s="463">
        <f t="shared" si="5"/>
        <v>3031.5666666666666</v>
      </c>
      <c r="M11" s="463">
        <f t="shared" si="5"/>
        <v>2212.8000000000002</v>
      </c>
      <c r="N11" s="463">
        <f t="shared" si="5"/>
        <v>2657.8666666666668</v>
      </c>
      <c r="O11" s="463">
        <f t="shared" si="5"/>
        <v>3241.2</v>
      </c>
      <c r="P11" s="463">
        <f t="shared" si="5"/>
        <v>3990.0333333333333</v>
      </c>
      <c r="Q11" s="463">
        <f t="shared" si="5"/>
        <v>1432.9666666666667</v>
      </c>
      <c r="R11" s="463">
        <f t="shared" si="5"/>
        <v>1200</v>
      </c>
      <c r="S11" s="463">
        <f t="shared" si="5"/>
        <v>2762</v>
      </c>
      <c r="T11" s="463">
        <f t="shared" si="5"/>
        <v>5028.833333333333</v>
      </c>
      <c r="U11" s="463">
        <f t="shared" si="5"/>
        <v>1652.3666666666666</v>
      </c>
      <c r="V11" s="473">
        <f t="shared" si="5"/>
        <v>1734.6666666666667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0.36687150917275541</v>
      </c>
      <c r="D12" s="458">
        <f t="shared" ref="D12:Q12" si="6">D11/$B$11*100</f>
        <v>4.2324082950248174</v>
      </c>
      <c r="E12" s="458">
        <f t="shared" si="6"/>
        <v>3.8712137144272694</v>
      </c>
      <c r="F12" s="458">
        <f t="shared" si="6"/>
        <v>8.1005900135085103</v>
      </c>
      <c r="G12" s="458">
        <f t="shared" si="6"/>
        <v>7.1602842076878517</v>
      </c>
      <c r="H12" s="458">
        <f t="shared" si="6"/>
        <v>8.7980135910830946</v>
      </c>
      <c r="I12" s="458">
        <f t="shared" si="6"/>
        <v>3.9041786064946642</v>
      </c>
      <c r="J12" s="458">
        <f t="shared" si="6"/>
        <v>4.0403603817476421</v>
      </c>
      <c r="K12" s="458">
        <f t="shared" si="6"/>
        <v>3.5096965810697656</v>
      </c>
      <c r="L12" s="458">
        <f t="shared" si="6"/>
        <v>5.8670411719244919</v>
      </c>
      <c r="M12" s="458">
        <f t="shared" si="6"/>
        <v>4.2824684833698248</v>
      </c>
      <c r="N12" s="458">
        <f t="shared" si="6"/>
        <v>5.1438133735535123</v>
      </c>
      <c r="O12" s="458">
        <f t="shared" si="6"/>
        <v>6.2727480333958221</v>
      </c>
      <c r="P12" s="458">
        <f t="shared" si="6"/>
        <v>7.7219775838733948</v>
      </c>
      <c r="Q12" s="458">
        <f t="shared" si="6"/>
        <v>2.7732441195406334</v>
      </c>
      <c r="R12" s="458">
        <f>R11/$B$11*100</f>
        <v>2.3223798716756101</v>
      </c>
      <c r="S12" s="458">
        <f>S11/$B$11*100</f>
        <v>5.3453443379733621</v>
      </c>
      <c r="T12" s="458">
        <f>T11/$B$11*100</f>
        <v>9.7323844261205803</v>
      </c>
      <c r="U12" s="458">
        <f>U11/$B$11*100</f>
        <v>3.1978525727453238</v>
      </c>
      <c r="V12" s="474">
        <f>V11/$B$11*100</f>
        <v>3.3571291256110767</v>
      </c>
    </row>
    <row r="13" spans="1:22" ht="23.25" customHeight="1">
      <c r="A13" s="425" t="s">
        <v>102</v>
      </c>
      <c r="B13" s="465">
        <f>SUM(C13:V13)</f>
        <v>1502747</v>
      </c>
      <c r="C13" s="456">
        <v>5589</v>
      </c>
      <c r="D13" s="456">
        <v>61848</v>
      </c>
      <c r="E13" s="456">
        <v>58706</v>
      </c>
      <c r="F13" s="456">
        <v>130333</v>
      </c>
      <c r="G13" s="456">
        <v>89609</v>
      </c>
      <c r="H13" s="456">
        <v>118917</v>
      </c>
      <c r="I13" s="456">
        <v>59219</v>
      </c>
      <c r="J13" s="456">
        <v>64293</v>
      </c>
      <c r="K13" s="456">
        <v>52785</v>
      </c>
      <c r="L13" s="456">
        <v>88262</v>
      </c>
      <c r="M13" s="456">
        <v>68929</v>
      </c>
      <c r="N13" s="456">
        <v>80172</v>
      </c>
      <c r="O13" s="456">
        <v>96156</v>
      </c>
      <c r="P13" s="456">
        <v>118648</v>
      </c>
      <c r="Q13" s="456">
        <v>42213</v>
      </c>
      <c r="R13" s="456">
        <v>35419</v>
      </c>
      <c r="S13" s="456">
        <v>83925</v>
      </c>
      <c r="T13" s="456">
        <v>144824</v>
      </c>
      <c r="U13" s="456">
        <v>48447</v>
      </c>
      <c r="V13" s="475">
        <v>54453</v>
      </c>
    </row>
    <row r="14" spans="1:22" ht="23.25" customHeight="1">
      <c r="A14" s="427" t="s">
        <v>4</v>
      </c>
      <c r="B14" s="466">
        <f>B13/31</f>
        <v>48475.709677419356</v>
      </c>
      <c r="C14" s="466">
        <f>C13/31</f>
        <v>180.29032258064515</v>
      </c>
      <c r="D14" s="466">
        <f t="shared" ref="D14:V14" si="7">D13/31</f>
        <v>1995.0967741935483</v>
      </c>
      <c r="E14" s="466">
        <f t="shared" si="7"/>
        <v>1893.741935483871</v>
      </c>
      <c r="F14" s="466">
        <f t="shared" si="7"/>
        <v>4204.2903225806449</v>
      </c>
      <c r="G14" s="466">
        <f t="shared" si="7"/>
        <v>2890.6129032258063</v>
      </c>
      <c r="H14" s="466">
        <f t="shared" si="7"/>
        <v>3836.0322580645161</v>
      </c>
      <c r="I14" s="466">
        <f t="shared" si="7"/>
        <v>1910.2903225806451</v>
      </c>
      <c r="J14" s="466">
        <f t="shared" si="7"/>
        <v>2073.9677419354839</v>
      </c>
      <c r="K14" s="466">
        <f t="shared" si="7"/>
        <v>1702.741935483871</v>
      </c>
      <c r="L14" s="466">
        <f t="shared" si="7"/>
        <v>2847.1612903225805</v>
      </c>
      <c r="M14" s="466">
        <f t="shared" si="7"/>
        <v>2223.516129032258</v>
      </c>
      <c r="N14" s="466">
        <f t="shared" si="7"/>
        <v>2586.1935483870966</v>
      </c>
      <c r="O14" s="466">
        <f t="shared" si="7"/>
        <v>3101.8064516129034</v>
      </c>
      <c r="P14" s="466">
        <f t="shared" si="7"/>
        <v>3827.3548387096776</v>
      </c>
      <c r="Q14" s="466">
        <f t="shared" si="7"/>
        <v>1361.7096774193549</v>
      </c>
      <c r="R14" s="466">
        <f t="shared" si="7"/>
        <v>1142.5483870967741</v>
      </c>
      <c r="S14" s="466">
        <f t="shared" si="7"/>
        <v>2707.2580645161293</v>
      </c>
      <c r="T14" s="466">
        <f t="shared" si="7"/>
        <v>4671.7419354838712</v>
      </c>
      <c r="U14" s="466">
        <f t="shared" si="7"/>
        <v>1562.8064516129032</v>
      </c>
      <c r="V14" s="476">
        <f t="shared" si="7"/>
        <v>1756.5483870967741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0.37191889253480453</v>
      </c>
      <c r="D15" s="460">
        <f t="shared" ref="D15:R15" si="8">D14/$B$14*100</f>
        <v>4.1156628494350675</v>
      </c>
      <c r="E15" s="460">
        <f t="shared" si="8"/>
        <v>3.9065790848359705</v>
      </c>
      <c r="F15" s="460">
        <f t="shared" si="8"/>
        <v>8.6729835428052748</v>
      </c>
      <c r="G15" s="460">
        <f t="shared" si="8"/>
        <v>5.963013068733459</v>
      </c>
      <c r="H15" s="460">
        <f t="shared" si="8"/>
        <v>7.9133080951084915</v>
      </c>
      <c r="I15" s="460">
        <f t="shared" si="8"/>
        <v>3.9407165677256382</v>
      </c>
      <c r="J15" s="460">
        <f t="shared" si="8"/>
        <v>4.2783648877688663</v>
      </c>
      <c r="K15" s="460">
        <f t="shared" si="8"/>
        <v>3.5125673183842654</v>
      </c>
      <c r="L15" s="460">
        <f t="shared" si="8"/>
        <v>5.8733772218477229</v>
      </c>
      <c r="M15" s="460">
        <f t="shared" si="8"/>
        <v>4.5868665849940138</v>
      </c>
      <c r="N15" s="460">
        <f t="shared" si="8"/>
        <v>5.335029782125666</v>
      </c>
      <c r="O15" s="460">
        <f t="shared" si="8"/>
        <v>6.3986818805826937</v>
      </c>
      <c r="P15" s="460">
        <f t="shared" si="8"/>
        <v>7.8954075436517268</v>
      </c>
      <c r="Q15" s="460">
        <f t="shared" si="8"/>
        <v>2.8090556826930948</v>
      </c>
      <c r="R15" s="460">
        <f t="shared" si="8"/>
        <v>2.3569503050080951</v>
      </c>
      <c r="S15" s="460">
        <f>S14/$B$14*100</f>
        <v>5.584772420107976</v>
      </c>
      <c r="T15" s="460">
        <f>T14/$B$14*100</f>
        <v>9.6372842534372065</v>
      </c>
      <c r="U15" s="460">
        <f>U14/$B$14*100</f>
        <v>3.2238959718435636</v>
      </c>
      <c r="V15" s="477">
        <f>V14/$B$14*100</f>
        <v>3.6235640463764027</v>
      </c>
    </row>
    <row r="16" spans="1:22" ht="23.25" customHeight="1">
      <c r="A16" s="425" t="s">
        <v>103</v>
      </c>
      <c r="B16" s="465">
        <f>SUM(C16:V16)</f>
        <v>1530864</v>
      </c>
      <c r="C16" s="506">
        <v>5434</v>
      </c>
      <c r="D16" s="506">
        <v>66517</v>
      </c>
      <c r="E16" s="506">
        <v>58179</v>
      </c>
      <c r="F16" s="506">
        <v>120821</v>
      </c>
      <c r="G16" s="506">
        <v>97490</v>
      </c>
      <c r="H16" s="506">
        <v>126142</v>
      </c>
      <c r="I16" s="506">
        <v>65366</v>
      </c>
      <c r="J16" s="506">
        <v>62890</v>
      </c>
      <c r="K16" s="506">
        <v>54840</v>
      </c>
      <c r="L16" s="506">
        <v>92106</v>
      </c>
      <c r="M16" s="506">
        <v>65989</v>
      </c>
      <c r="N16" s="506">
        <v>80019</v>
      </c>
      <c r="O16" s="506">
        <v>99367</v>
      </c>
      <c r="P16" s="506">
        <v>123568</v>
      </c>
      <c r="Q16" s="506">
        <v>40139</v>
      </c>
      <c r="R16" s="506">
        <v>32781</v>
      </c>
      <c r="S16" s="506">
        <v>79244</v>
      </c>
      <c r="T16" s="506">
        <v>153474</v>
      </c>
      <c r="U16" s="506">
        <v>53144</v>
      </c>
      <c r="V16" s="506">
        <v>53354</v>
      </c>
    </row>
    <row r="17" spans="1:22" ht="23.25" customHeight="1">
      <c r="A17" s="427" t="s">
        <v>4</v>
      </c>
      <c r="B17" s="466">
        <f>B16/30</f>
        <v>51028.800000000003</v>
      </c>
      <c r="C17" s="466">
        <f>C16/30</f>
        <v>181.13333333333333</v>
      </c>
      <c r="D17" s="466">
        <f t="shared" ref="D17:V17" si="9">D16/30</f>
        <v>2217.2333333333331</v>
      </c>
      <c r="E17" s="466">
        <f t="shared" si="9"/>
        <v>1939.3</v>
      </c>
      <c r="F17" s="466">
        <f t="shared" si="9"/>
        <v>4027.3666666666668</v>
      </c>
      <c r="G17" s="466">
        <f t="shared" si="9"/>
        <v>3249.6666666666665</v>
      </c>
      <c r="H17" s="466">
        <f t="shared" si="9"/>
        <v>4204.7333333333336</v>
      </c>
      <c r="I17" s="466">
        <f t="shared" si="9"/>
        <v>2178.8666666666668</v>
      </c>
      <c r="J17" s="466">
        <f t="shared" si="9"/>
        <v>2096.3333333333335</v>
      </c>
      <c r="K17" s="466">
        <f t="shared" si="9"/>
        <v>1828</v>
      </c>
      <c r="L17" s="466">
        <f t="shared" si="9"/>
        <v>3070.2</v>
      </c>
      <c r="M17" s="466">
        <f t="shared" si="9"/>
        <v>2199.6333333333332</v>
      </c>
      <c r="N17" s="466">
        <f t="shared" si="9"/>
        <v>2667.3</v>
      </c>
      <c r="O17" s="466">
        <f t="shared" si="9"/>
        <v>3312.2333333333331</v>
      </c>
      <c r="P17" s="466">
        <f t="shared" si="9"/>
        <v>4118.9333333333334</v>
      </c>
      <c r="Q17" s="466">
        <f t="shared" si="9"/>
        <v>1337.9666666666667</v>
      </c>
      <c r="R17" s="466">
        <f t="shared" si="9"/>
        <v>1092.7</v>
      </c>
      <c r="S17" s="466">
        <f t="shared" si="9"/>
        <v>2641.4666666666667</v>
      </c>
      <c r="T17" s="466">
        <f t="shared" si="9"/>
        <v>5115.8</v>
      </c>
      <c r="U17" s="466">
        <f t="shared" si="9"/>
        <v>1771.4666666666667</v>
      </c>
      <c r="V17" s="476">
        <f t="shared" si="9"/>
        <v>1778.4666666666667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0.35496294902747727</v>
      </c>
      <c r="D18" s="453">
        <f t="shared" ref="D18:R18" si="10">D17/$B$17*100</f>
        <v>4.3450626574274391</v>
      </c>
      <c r="E18" s="453">
        <f t="shared" si="10"/>
        <v>3.8004029097294079</v>
      </c>
      <c r="F18" s="453">
        <f t="shared" si="10"/>
        <v>7.8923405344955526</v>
      </c>
      <c r="G18" s="453">
        <f t="shared" si="10"/>
        <v>6.3682992088128003</v>
      </c>
      <c r="H18" s="453">
        <f t="shared" si="10"/>
        <v>8.2399220309576826</v>
      </c>
      <c r="I18" s="453">
        <f t="shared" si="10"/>
        <v>4.2698763574034011</v>
      </c>
      <c r="J18" s="453">
        <f t="shared" si="10"/>
        <v>4.1081376268564682</v>
      </c>
      <c r="K18" s="453">
        <f t="shared" si="10"/>
        <v>3.5822907848117138</v>
      </c>
      <c r="L18" s="453">
        <f t="shared" si="10"/>
        <v>6.0166023892390177</v>
      </c>
      <c r="M18" s="453">
        <f t="shared" si="10"/>
        <v>4.310572330396429</v>
      </c>
      <c r="N18" s="453">
        <f t="shared" si="10"/>
        <v>5.2270482551030009</v>
      </c>
      <c r="O18" s="453">
        <f t="shared" si="10"/>
        <v>6.4909097085044776</v>
      </c>
      <c r="P18" s="453">
        <f t="shared" si="10"/>
        <v>8.0717816866815078</v>
      </c>
      <c r="Q18" s="453">
        <f t="shared" si="10"/>
        <v>2.6219834028365678</v>
      </c>
      <c r="R18" s="453">
        <f t="shared" si="10"/>
        <v>2.1413397924309412</v>
      </c>
      <c r="S18" s="453">
        <f>S17/$B$17*100</f>
        <v>5.1764232485707415</v>
      </c>
      <c r="T18" s="453">
        <f>T17/$B$17*100</f>
        <v>10.025319035525037</v>
      </c>
      <c r="U18" s="453">
        <f>U17/$B$17*100</f>
        <v>3.4715036737424092</v>
      </c>
      <c r="V18" s="478">
        <f>V17/$B$17*100</f>
        <v>3.4852214174479248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H20" sqref="H20"/>
    </sheetView>
  </sheetViews>
  <sheetFormatPr defaultRowHeight="13.5"/>
  <sheetData>
    <row r="1" spans="1:22" ht="25.5">
      <c r="A1" s="507" t="s">
        <v>196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4209918</v>
      </c>
      <c r="C4" s="380">
        <f>C7</f>
        <v>15582</v>
      </c>
      <c r="D4" s="380">
        <f t="shared" ref="D4:V4" si="0">D7</f>
        <v>182235</v>
      </c>
      <c r="E4" s="380">
        <f t="shared" si="0"/>
        <v>162030</v>
      </c>
      <c r="F4" s="380">
        <f t="shared" si="0"/>
        <v>328095</v>
      </c>
      <c r="G4" s="380">
        <f t="shared" si="0"/>
        <v>260595</v>
      </c>
      <c r="H4" s="380">
        <f t="shared" si="0"/>
        <v>346673</v>
      </c>
      <c r="I4" s="380">
        <f t="shared" si="0"/>
        <v>170998</v>
      </c>
      <c r="J4" s="380">
        <f t="shared" si="0"/>
        <v>188853</v>
      </c>
      <c r="K4" s="380">
        <f>K7</f>
        <v>148556</v>
      </c>
      <c r="L4" s="380">
        <f t="shared" si="0"/>
        <v>249143</v>
      </c>
      <c r="M4" s="380">
        <f t="shared" si="0"/>
        <v>176550</v>
      </c>
      <c r="N4" s="380">
        <f t="shared" si="0"/>
        <v>218622</v>
      </c>
      <c r="O4" s="380">
        <f t="shared" si="0"/>
        <v>271533</v>
      </c>
      <c r="P4" s="380">
        <f>P7</f>
        <v>339866</v>
      </c>
      <c r="Q4" s="380">
        <f t="shared" si="0"/>
        <v>108587</v>
      </c>
      <c r="R4" s="380">
        <f t="shared" si="0"/>
        <v>89506</v>
      </c>
      <c r="S4" s="380">
        <f t="shared" si="0"/>
        <v>220267</v>
      </c>
      <c r="T4" s="380">
        <f>T7</f>
        <v>429936</v>
      </c>
      <c r="U4" s="380">
        <f t="shared" si="0"/>
        <v>134966</v>
      </c>
      <c r="V4" s="381">
        <f t="shared" si="0"/>
        <v>167325</v>
      </c>
    </row>
    <row r="5" spans="1:22" ht="23.25" customHeight="1">
      <c r="A5" s="387" t="s">
        <v>4</v>
      </c>
      <c r="B5" s="433">
        <f>B4/91</f>
        <v>46262.835164835167</v>
      </c>
      <c r="C5" s="433">
        <f>C4/91</f>
        <v>171.23076923076923</v>
      </c>
      <c r="D5" s="433">
        <f>D4/91</f>
        <v>2002.5824175824175</v>
      </c>
      <c r="E5" s="433">
        <f t="shared" ref="E5:U5" si="1">E4/91</f>
        <v>1780.5494505494505</v>
      </c>
      <c r="F5" s="433">
        <f t="shared" si="1"/>
        <v>3605.4395604395604</v>
      </c>
      <c r="G5" s="433">
        <f t="shared" si="1"/>
        <v>2863.6813186813188</v>
      </c>
      <c r="H5" s="433">
        <f t="shared" si="1"/>
        <v>3809.5934065934066</v>
      </c>
      <c r="I5" s="433">
        <f t="shared" si="1"/>
        <v>1879.098901098901</v>
      </c>
      <c r="J5" s="433">
        <f t="shared" si="1"/>
        <v>2075.3076923076924</v>
      </c>
      <c r="K5" s="433">
        <f t="shared" si="1"/>
        <v>1632.4835164835165</v>
      </c>
      <c r="L5" s="433">
        <f t="shared" si="1"/>
        <v>2737.835164835165</v>
      </c>
      <c r="M5" s="433">
        <f t="shared" si="1"/>
        <v>1940.1098901098901</v>
      </c>
      <c r="N5" s="433">
        <f t="shared" si="1"/>
        <v>2402.4395604395604</v>
      </c>
      <c r="O5" s="433">
        <f t="shared" si="1"/>
        <v>2983.8791208791208</v>
      </c>
      <c r="P5" s="433">
        <f t="shared" si="1"/>
        <v>3734.7912087912086</v>
      </c>
      <c r="Q5" s="433">
        <f t="shared" si="1"/>
        <v>1193.2637362637363</v>
      </c>
      <c r="R5" s="433">
        <f t="shared" si="1"/>
        <v>983.58241758241763</v>
      </c>
      <c r="S5" s="433">
        <f t="shared" si="1"/>
        <v>2420.5164835164837</v>
      </c>
      <c r="T5" s="433">
        <f t="shared" si="1"/>
        <v>4724.5714285714284</v>
      </c>
      <c r="U5" s="433">
        <f t="shared" si="1"/>
        <v>1483.1428571428571</v>
      </c>
      <c r="V5" s="435">
        <f>V4/91</f>
        <v>1838.7362637362637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0.3701259739500864</v>
      </c>
      <c r="D6" s="384">
        <f>D5/$B$5*100</f>
        <v>4.3287066398917977</v>
      </c>
      <c r="E6" s="384">
        <f t="shared" ref="E6:V6" si="2">E5/$B$5*100</f>
        <v>3.8487685508363816</v>
      </c>
      <c r="F6" s="384">
        <f>F5/$B$5*100</f>
        <v>7.793382198893184</v>
      </c>
      <c r="G6" s="384">
        <f t="shared" si="2"/>
        <v>6.190025553941906</v>
      </c>
      <c r="H6" s="384">
        <f t="shared" si="2"/>
        <v>8.2346734544473303</v>
      </c>
      <c r="I6" s="384">
        <f t="shared" si="2"/>
        <v>4.0617893270130194</v>
      </c>
      <c r="J6" s="384">
        <f t="shared" si="2"/>
        <v>4.4859068513923548</v>
      </c>
      <c r="K6" s="384">
        <f t="shared" si="2"/>
        <v>3.5287148110723296</v>
      </c>
      <c r="L6" s="384">
        <f t="shared" si="2"/>
        <v>5.9180012532310604</v>
      </c>
      <c r="M6" s="384">
        <f t="shared" si="2"/>
        <v>4.1936683802392345</v>
      </c>
      <c r="N6" s="384">
        <f t="shared" si="2"/>
        <v>5.193022761963535</v>
      </c>
      <c r="O6" s="384">
        <f t="shared" si="2"/>
        <v>6.4498405907193437</v>
      </c>
      <c r="P6" s="384">
        <f t="shared" si="2"/>
        <v>8.0729838443409108</v>
      </c>
      <c r="Q6" s="384">
        <f t="shared" si="2"/>
        <v>2.5793138963751785</v>
      </c>
      <c r="R6" s="384">
        <f t="shared" si="2"/>
        <v>2.1260746646371733</v>
      </c>
      <c r="S6" s="384">
        <f t="shared" si="2"/>
        <v>5.232097157236792</v>
      </c>
      <c r="T6" s="384">
        <f t="shared" si="2"/>
        <v>10.212455444500343</v>
      </c>
      <c r="U6" s="384">
        <f t="shared" si="2"/>
        <v>3.2059056732221385</v>
      </c>
      <c r="V6" s="385">
        <f t="shared" si="2"/>
        <v>3.9745429720958931</v>
      </c>
    </row>
    <row r="7" spans="1:22" ht="23.25" customHeight="1" thickTop="1">
      <c r="A7" s="322" t="s">
        <v>70</v>
      </c>
      <c r="B7" s="323">
        <f>B10+B13+B16</f>
        <v>4209918</v>
      </c>
      <c r="C7" s="392">
        <f>C10+C13+C16</f>
        <v>15582</v>
      </c>
      <c r="D7" s="392">
        <f t="shared" ref="D7:U7" si="3">D10+D13+D16</f>
        <v>182235</v>
      </c>
      <c r="E7" s="392">
        <f t="shared" si="3"/>
        <v>162030</v>
      </c>
      <c r="F7" s="392">
        <f t="shared" si="3"/>
        <v>328095</v>
      </c>
      <c r="G7" s="392">
        <f t="shared" si="3"/>
        <v>260595</v>
      </c>
      <c r="H7" s="392">
        <f t="shared" si="3"/>
        <v>346673</v>
      </c>
      <c r="I7" s="392">
        <f t="shared" si="3"/>
        <v>170998</v>
      </c>
      <c r="J7" s="392">
        <f t="shared" si="3"/>
        <v>188853</v>
      </c>
      <c r="K7" s="392">
        <f t="shared" si="3"/>
        <v>148556</v>
      </c>
      <c r="L7" s="392">
        <f t="shared" si="3"/>
        <v>249143</v>
      </c>
      <c r="M7" s="392">
        <f t="shared" si="3"/>
        <v>176550</v>
      </c>
      <c r="N7" s="392">
        <f t="shared" si="3"/>
        <v>218622</v>
      </c>
      <c r="O7" s="392">
        <f t="shared" si="3"/>
        <v>271533</v>
      </c>
      <c r="P7" s="392">
        <f t="shared" si="3"/>
        <v>339866</v>
      </c>
      <c r="Q7" s="392">
        <f t="shared" si="3"/>
        <v>108587</v>
      </c>
      <c r="R7" s="392">
        <f t="shared" si="3"/>
        <v>89506</v>
      </c>
      <c r="S7" s="392">
        <f t="shared" si="3"/>
        <v>220267</v>
      </c>
      <c r="T7" s="392">
        <f t="shared" si="3"/>
        <v>429936</v>
      </c>
      <c r="U7" s="392">
        <f t="shared" si="3"/>
        <v>134966</v>
      </c>
      <c r="V7" s="471">
        <f>V10+V13+V16</f>
        <v>167325</v>
      </c>
    </row>
    <row r="8" spans="1:22" ht="23.25" customHeight="1">
      <c r="A8" s="306" t="s">
        <v>4</v>
      </c>
      <c r="B8" s="360">
        <f>B7/91</f>
        <v>46262.835164835167</v>
      </c>
      <c r="C8" s="360">
        <f>C7/91</f>
        <v>171.23076923076923</v>
      </c>
      <c r="D8" s="360">
        <f>D7/91</f>
        <v>2002.5824175824175</v>
      </c>
      <c r="E8" s="360">
        <f t="shared" ref="E8:U8" si="4">E7/91</f>
        <v>1780.5494505494505</v>
      </c>
      <c r="F8" s="360">
        <f t="shared" si="4"/>
        <v>3605.4395604395604</v>
      </c>
      <c r="G8" s="360">
        <f t="shared" si="4"/>
        <v>2863.6813186813188</v>
      </c>
      <c r="H8" s="360">
        <f t="shared" si="4"/>
        <v>3809.5934065934066</v>
      </c>
      <c r="I8" s="360">
        <f t="shared" si="4"/>
        <v>1879.098901098901</v>
      </c>
      <c r="J8" s="360">
        <f t="shared" si="4"/>
        <v>2075.3076923076924</v>
      </c>
      <c r="K8" s="360">
        <f t="shared" si="4"/>
        <v>1632.4835164835165</v>
      </c>
      <c r="L8" s="360">
        <f t="shared" si="4"/>
        <v>2737.835164835165</v>
      </c>
      <c r="M8" s="360">
        <f t="shared" si="4"/>
        <v>1940.1098901098901</v>
      </c>
      <c r="N8" s="360">
        <f t="shared" si="4"/>
        <v>2402.4395604395604</v>
      </c>
      <c r="O8" s="360">
        <f t="shared" si="4"/>
        <v>2983.8791208791208</v>
      </c>
      <c r="P8" s="360">
        <f t="shared" si="4"/>
        <v>3734.7912087912086</v>
      </c>
      <c r="Q8" s="360">
        <f t="shared" si="4"/>
        <v>1193.2637362637363</v>
      </c>
      <c r="R8" s="360">
        <f t="shared" si="4"/>
        <v>983.58241758241763</v>
      </c>
      <c r="S8" s="360">
        <f t="shared" si="4"/>
        <v>2420.5164835164837</v>
      </c>
      <c r="T8" s="360">
        <f t="shared" si="4"/>
        <v>4724.5714285714284</v>
      </c>
      <c r="U8" s="360">
        <f t="shared" si="4"/>
        <v>1483.1428571428571</v>
      </c>
      <c r="V8" s="379">
        <f>V7/91</f>
        <v>1838.7362637362637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0.3701259739500864</v>
      </c>
      <c r="D9" s="328">
        <f>D8/$B$8*100</f>
        <v>4.3287066398917977</v>
      </c>
      <c r="E9" s="328">
        <f t="shared" ref="E9:V9" si="5">E8/$B$8*100</f>
        <v>3.8487685508363816</v>
      </c>
      <c r="F9" s="328">
        <f>F8/$B$8*100</f>
        <v>7.793382198893184</v>
      </c>
      <c r="G9" s="328">
        <f t="shared" si="5"/>
        <v>6.190025553941906</v>
      </c>
      <c r="H9" s="328">
        <f t="shared" si="5"/>
        <v>8.2346734544473303</v>
      </c>
      <c r="I9" s="328">
        <f t="shared" si="5"/>
        <v>4.0617893270130194</v>
      </c>
      <c r="J9" s="328">
        <f t="shared" si="5"/>
        <v>4.4859068513923548</v>
      </c>
      <c r="K9" s="328">
        <f t="shared" si="5"/>
        <v>3.5287148110723296</v>
      </c>
      <c r="L9" s="328">
        <f t="shared" si="5"/>
        <v>5.9180012532310604</v>
      </c>
      <c r="M9" s="328">
        <f t="shared" si="5"/>
        <v>4.1936683802392345</v>
      </c>
      <c r="N9" s="328">
        <f t="shared" si="5"/>
        <v>5.193022761963535</v>
      </c>
      <c r="O9" s="328">
        <f t="shared" si="5"/>
        <v>6.4498405907193437</v>
      </c>
      <c r="P9" s="328">
        <f t="shared" si="5"/>
        <v>8.0729838443409108</v>
      </c>
      <c r="Q9" s="328">
        <f t="shared" si="5"/>
        <v>2.5793138963751785</v>
      </c>
      <c r="R9" s="328">
        <f t="shared" si="5"/>
        <v>2.1260746646371733</v>
      </c>
      <c r="S9" s="328">
        <f t="shared" si="5"/>
        <v>5.232097157236792</v>
      </c>
      <c r="T9" s="328">
        <f t="shared" si="5"/>
        <v>10.212455444500343</v>
      </c>
      <c r="U9" s="328">
        <f t="shared" si="5"/>
        <v>3.2059056732221385</v>
      </c>
      <c r="V9" s="329">
        <f t="shared" si="5"/>
        <v>3.9745429720958931</v>
      </c>
    </row>
    <row r="10" spans="1:22" ht="23.25" customHeight="1">
      <c r="A10" s="451" t="s">
        <v>22</v>
      </c>
      <c r="B10" s="462">
        <f>SUM(C10:V10)</f>
        <v>1433569</v>
      </c>
      <c r="C10" s="452">
        <v>5368</v>
      </c>
      <c r="D10" s="452">
        <v>62131</v>
      </c>
      <c r="E10" s="452">
        <v>53909</v>
      </c>
      <c r="F10" s="452">
        <v>108409</v>
      </c>
      <c r="G10" s="452">
        <v>88749</v>
      </c>
      <c r="H10" s="452">
        <v>119227</v>
      </c>
      <c r="I10" s="452">
        <v>59564</v>
      </c>
      <c r="J10" s="452">
        <v>63284</v>
      </c>
      <c r="K10" s="452">
        <v>51234</v>
      </c>
      <c r="L10" s="452">
        <v>84733</v>
      </c>
      <c r="M10" s="452">
        <v>60703</v>
      </c>
      <c r="N10" s="452">
        <v>74150</v>
      </c>
      <c r="O10" s="452">
        <v>94336</v>
      </c>
      <c r="P10" s="452">
        <v>117749</v>
      </c>
      <c r="Q10" s="452">
        <v>39888</v>
      </c>
      <c r="R10" s="452">
        <v>30274</v>
      </c>
      <c r="S10" s="452">
        <v>73777</v>
      </c>
      <c r="T10" s="452">
        <v>144688</v>
      </c>
      <c r="U10" s="452">
        <v>45649</v>
      </c>
      <c r="V10" s="472">
        <v>55747</v>
      </c>
    </row>
    <row r="11" spans="1:22" ht="23.25" customHeight="1">
      <c r="A11" s="427" t="s">
        <v>4</v>
      </c>
      <c r="B11" s="463">
        <f>B10/31</f>
        <v>46244.161290322583</v>
      </c>
      <c r="C11" s="463">
        <f t="shared" ref="C11:U11" si="6">C10/31</f>
        <v>173.16129032258064</v>
      </c>
      <c r="D11" s="463">
        <f t="shared" si="6"/>
        <v>2004.2258064516129</v>
      </c>
      <c r="E11" s="463">
        <f t="shared" si="6"/>
        <v>1739</v>
      </c>
      <c r="F11" s="463">
        <f t="shared" si="6"/>
        <v>3497.0645161290322</v>
      </c>
      <c r="G11" s="463">
        <f t="shared" si="6"/>
        <v>2862.8709677419356</v>
      </c>
      <c r="H11" s="463">
        <f t="shared" si="6"/>
        <v>3846.0322580645161</v>
      </c>
      <c r="I11" s="463">
        <f t="shared" si="6"/>
        <v>1921.4193548387098</v>
      </c>
      <c r="J11" s="463">
        <f t="shared" si="6"/>
        <v>2041.4193548387098</v>
      </c>
      <c r="K11" s="463">
        <f t="shared" si="6"/>
        <v>1652.7096774193549</v>
      </c>
      <c r="L11" s="463">
        <f t="shared" si="6"/>
        <v>2733.3225806451615</v>
      </c>
      <c r="M11" s="463">
        <f t="shared" si="6"/>
        <v>1958.1612903225807</v>
      </c>
      <c r="N11" s="463">
        <f t="shared" si="6"/>
        <v>2391.9354838709678</v>
      </c>
      <c r="O11" s="463">
        <f t="shared" si="6"/>
        <v>3043.0967741935483</v>
      </c>
      <c r="P11" s="463">
        <f t="shared" si="6"/>
        <v>3798.3548387096776</v>
      </c>
      <c r="Q11" s="463">
        <f t="shared" si="6"/>
        <v>1286.7096774193549</v>
      </c>
      <c r="R11" s="463">
        <f t="shared" si="6"/>
        <v>976.58064516129036</v>
      </c>
      <c r="S11" s="463">
        <f t="shared" si="6"/>
        <v>2379.9032258064517</v>
      </c>
      <c r="T11" s="463">
        <f t="shared" si="6"/>
        <v>4667.3548387096771</v>
      </c>
      <c r="U11" s="463">
        <f t="shared" si="6"/>
        <v>1472.5483870967741</v>
      </c>
      <c r="V11" s="473">
        <f>V10/31</f>
        <v>1798.2903225806451</v>
      </c>
    </row>
    <row r="12" spans="1:22" ht="23.25" customHeight="1" thickBot="1">
      <c r="A12" s="430" t="s">
        <v>5</v>
      </c>
      <c r="B12" s="464">
        <v>100</v>
      </c>
      <c r="C12" s="458">
        <f>C11/$B$11*100</f>
        <v>0.37445006135037795</v>
      </c>
      <c r="D12" s="458">
        <f t="shared" ref="D12:Q12" si="7">D11/$B$11*100</f>
        <v>4.3340083386289736</v>
      </c>
      <c r="E12" s="458">
        <f t="shared" si="7"/>
        <v>3.7604747312476761</v>
      </c>
      <c r="F12" s="458">
        <f t="shared" si="7"/>
        <v>7.5621752423496877</v>
      </c>
      <c r="G12" s="458">
        <f t="shared" si="7"/>
        <v>6.1907728194457325</v>
      </c>
      <c r="H12" s="458">
        <f t="shared" si="7"/>
        <v>8.3167953548102656</v>
      </c>
      <c r="I12" s="458">
        <f t="shared" si="7"/>
        <v>4.1549447567574349</v>
      </c>
      <c r="J12" s="458">
        <f t="shared" si="7"/>
        <v>4.4144369751299033</v>
      </c>
      <c r="K12" s="458">
        <f t="shared" si="7"/>
        <v>3.5738775043266142</v>
      </c>
      <c r="L12" s="458">
        <f t="shared" si="7"/>
        <v>5.9106328331597577</v>
      </c>
      <c r="M12" s="458">
        <f t="shared" si="7"/>
        <v>4.2343968096408338</v>
      </c>
      <c r="N12" s="458">
        <f t="shared" si="7"/>
        <v>5.1724053742791591</v>
      </c>
      <c r="O12" s="458">
        <f t="shared" si="7"/>
        <v>6.5804994388131988</v>
      </c>
      <c r="P12" s="458">
        <f t="shared" si="7"/>
        <v>8.213696027188087</v>
      </c>
      <c r="Q12" s="458">
        <f t="shared" si="7"/>
        <v>2.7824262382905878</v>
      </c>
      <c r="R12" s="458">
        <f>R11/$B$11*100</f>
        <v>2.1117923169376569</v>
      </c>
      <c r="S12" s="458">
        <f>S11/$B$11*100</f>
        <v>5.1463863964692314</v>
      </c>
      <c r="T12" s="458">
        <f>T11/$B$11*100</f>
        <v>10.092852175235373</v>
      </c>
      <c r="U12" s="458">
        <f>U11/$B$11*100</f>
        <v>3.1842903969045087</v>
      </c>
      <c r="V12" s="474">
        <f>V11/$B$11*100</f>
        <v>3.8886862090349328</v>
      </c>
    </row>
    <row r="13" spans="1:22" ht="23.25" customHeight="1">
      <c r="A13" s="425" t="s">
        <v>23</v>
      </c>
      <c r="B13" s="465">
        <f>SUM(C13:V13)</f>
        <v>1298624</v>
      </c>
      <c r="C13" s="452">
        <v>4720</v>
      </c>
      <c r="D13" s="452">
        <v>57963</v>
      </c>
      <c r="E13" s="452">
        <v>49230</v>
      </c>
      <c r="F13" s="452">
        <v>97552</v>
      </c>
      <c r="G13" s="452">
        <v>82424</v>
      </c>
      <c r="H13" s="452">
        <v>108146</v>
      </c>
      <c r="I13" s="452">
        <v>51529</v>
      </c>
      <c r="J13" s="452">
        <v>60688</v>
      </c>
      <c r="K13" s="452">
        <v>45816</v>
      </c>
      <c r="L13" s="452">
        <v>76889</v>
      </c>
      <c r="M13" s="452">
        <v>54368</v>
      </c>
      <c r="N13" s="452">
        <v>66127</v>
      </c>
      <c r="O13" s="452">
        <v>81227</v>
      </c>
      <c r="P13" s="452">
        <v>104310</v>
      </c>
      <c r="Q13" s="452">
        <v>30760</v>
      </c>
      <c r="R13" s="452">
        <v>27548</v>
      </c>
      <c r="S13" s="452">
        <v>65266</v>
      </c>
      <c r="T13" s="452">
        <v>137728</v>
      </c>
      <c r="U13" s="452">
        <v>40433</v>
      </c>
      <c r="V13" s="472">
        <v>55900</v>
      </c>
    </row>
    <row r="14" spans="1:22" ht="23.25" customHeight="1">
      <c r="A14" s="427" t="s">
        <v>4</v>
      </c>
      <c r="B14" s="466">
        <f>B13/29</f>
        <v>44780.137931034486</v>
      </c>
      <c r="C14" s="466">
        <f>C13/29</f>
        <v>162.75862068965517</v>
      </c>
      <c r="D14" s="466">
        <f>D13/29</f>
        <v>1998.7241379310344</v>
      </c>
      <c r="E14" s="466">
        <f t="shared" ref="E14:U14" si="8">E13/29</f>
        <v>1697.5862068965516</v>
      </c>
      <c r="F14" s="466">
        <f t="shared" si="8"/>
        <v>3363.8620689655172</v>
      </c>
      <c r="G14" s="466">
        <f t="shared" si="8"/>
        <v>2842.2068965517242</v>
      </c>
      <c r="H14" s="466">
        <f t="shared" si="8"/>
        <v>3729.1724137931033</v>
      </c>
      <c r="I14" s="466">
        <f t="shared" si="8"/>
        <v>1776.8620689655172</v>
      </c>
      <c r="J14" s="466">
        <f t="shared" si="8"/>
        <v>2092.6896551724139</v>
      </c>
      <c r="K14" s="466">
        <f t="shared" si="8"/>
        <v>1579.8620689655172</v>
      </c>
      <c r="L14" s="466">
        <f t="shared" si="8"/>
        <v>2651.344827586207</v>
      </c>
      <c r="M14" s="466">
        <f t="shared" si="8"/>
        <v>1874.7586206896551</v>
      </c>
      <c r="N14" s="466">
        <f t="shared" si="8"/>
        <v>2280.2413793103447</v>
      </c>
      <c r="O14" s="466">
        <f t="shared" si="8"/>
        <v>2800.9310344827586</v>
      </c>
      <c r="P14" s="466">
        <f t="shared" si="8"/>
        <v>3596.8965517241381</v>
      </c>
      <c r="Q14" s="466">
        <f t="shared" si="8"/>
        <v>1060.6896551724137</v>
      </c>
      <c r="R14" s="466">
        <f t="shared" si="8"/>
        <v>949.93103448275861</v>
      </c>
      <c r="S14" s="466">
        <f t="shared" si="8"/>
        <v>2250.5517241379312</v>
      </c>
      <c r="T14" s="466">
        <f t="shared" si="8"/>
        <v>4749.2413793103451</v>
      </c>
      <c r="U14" s="466">
        <f t="shared" si="8"/>
        <v>1394.2413793103449</v>
      </c>
      <c r="V14" s="476">
        <f>V13/29</f>
        <v>1927.5862068965516</v>
      </c>
    </row>
    <row r="15" spans="1:22" ht="23.25" customHeight="1">
      <c r="A15" s="430" t="s">
        <v>5</v>
      </c>
      <c r="B15" s="467">
        <v>100</v>
      </c>
      <c r="C15" s="460">
        <f>C14/$B$14*100</f>
        <v>0.36346163323641023</v>
      </c>
      <c r="D15" s="460">
        <f t="shared" ref="D15:R15" si="9">D14/$B$14*100</f>
        <v>4.4634166625597551</v>
      </c>
      <c r="E15" s="460">
        <f t="shared" si="9"/>
        <v>3.7909356364890829</v>
      </c>
      <c r="F15" s="460">
        <f t="shared" si="9"/>
        <v>7.5119511113301449</v>
      </c>
      <c r="G15" s="460">
        <f t="shared" si="9"/>
        <v>6.3470257749741261</v>
      </c>
      <c r="H15" s="460">
        <f t="shared" si="9"/>
        <v>8.3277376669459358</v>
      </c>
      <c r="I15" s="460">
        <f t="shared" si="9"/>
        <v>3.9679691735252076</v>
      </c>
      <c r="J15" s="460">
        <f t="shared" si="9"/>
        <v>4.6732541520871322</v>
      </c>
      <c r="K15" s="460">
        <f t="shared" si="9"/>
        <v>3.5280419890591883</v>
      </c>
      <c r="L15" s="460">
        <f t="shared" si="9"/>
        <v>5.9208054063377844</v>
      </c>
      <c r="M15" s="460">
        <f t="shared" si="9"/>
        <v>4.1865851855502436</v>
      </c>
      <c r="N15" s="460">
        <f t="shared" si="9"/>
        <v>5.0920820807254445</v>
      </c>
      <c r="O15" s="460">
        <f t="shared" si="9"/>
        <v>6.2548512887487053</v>
      </c>
      <c r="P15" s="460">
        <f t="shared" si="9"/>
        <v>8.0323480853580396</v>
      </c>
      <c r="Q15" s="460">
        <f t="shared" si="9"/>
        <v>2.36866098270169</v>
      </c>
      <c r="R15" s="460">
        <f t="shared" si="9"/>
        <v>2.1213222611009805</v>
      </c>
      <c r="S15" s="460">
        <f>S14/$B$14*100</f>
        <v>5.0257811344931254</v>
      </c>
      <c r="T15" s="460">
        <f>T14/$B$14*100</f>
        <v>10.60568725050515</v>
      </c>
      <c r="U15" s="460">
        <f>U14/$B$14*100</f>
        <v>3.1135263170863929</v>
      </c>
      <c r="V15" s="461">
        <f>V14/$B$14*100</f>
        <v>4.3045562071854508</v>
      </c>
    </row>
    <row r="16" spans="1:22" ht="23.25" customHeight="1">
      <c r="A16" s="425" t="s">
        <v>24</v>
      </c>
      <c r="B16" s="465">
        <f>SUM(C16:V16)</f>
        <v>1477725</v>
      </c>
      <c r="C16" s="456">
        <v>5494</v>
      </c>
      <c r="D16" s="456">
        <v>62141</v>
      </c>
      <c r="E16" s="456">
        <v>58891</v>
      </c>
      <c r="F16" s="456">
        <v>122134</v>
      </c>
      <c r="G16" s="456">
        <v>89422</v>
      </c>
      <c r="H16" s="456">
        <v>119300</v>
      </c>
      <c r="I16" s="456">
        <v>59905</v>
      </c>
      <c r="J16" s="456">
        <v>64881</v>
      </c>
      <c r="K16" s="456">
        <v>51506</v>
      </c>
      <c r="L16" s="456">
        <v>87521</v>
      </c>
      <c r="M16" s="456">
        <v>61479</v>
      </c>
      <c r="N16" s="456">
        <v>78345</v>
      </c>
      <c r="O16" s="456">
        <v>95970</v>
      </c>
      <c r="P16" s="456">
        <v>117807</v>
      </c>
      <c r="Q16" s="456">
        <v>37939</v>
      </c>
      <c r="R16" s="456">
        <v>31684</v>
      </c>
      <c r="S16" s="456">
        <v>81224</v>
      </c>
      <c r="T16" s="456">
        <v>147520</v>
      </c>
      <c r="U16" s="456">
        <v>48884</v>
      </c>
      <c r="V16" s="457">
        <v>55678</v>
      </c>
    </row>
    <row r="17" spans="1:22" ht="23.25" customHeight="1">
      <c r="A17" s="427" t="s">
        <v>4</v>
      </c>
      <c r="B17" s="466">
        <f>B16/31</f>
        <v>47668.548387096773</v>
      </c>
      <c r="C17" s="466">
        <f t="shared" ref="C17:V17" si="10">C16/31</f>
        <v>177.2258064516129</v>
      </c>
      <c r="D17" s="466">
        <f t="shared" si="10"/>
        <v>2004.5483870967741</v>
      </c>
      <c r="E17" s="466">
        <f t="shared" si="10"/>
        <v>1899.7096774193549</v>
      </c>
      <c r="F17" s="466">
        <f t="shared" si="10"/>
        <v>3939.8064516129034</v>
      </c>
      <c r="G17" s="466">
        <f t="shared" si="10"/>
        <v>2884.5806451612902</v>
      </c>
      <c r="H17" s="466">
        <f t="shared" si="10"/>
        <v>3848.3870967741937</v>
      </c>
      <c r="I17" s="466">
        <f t="shared" si="10"/>
        <v>1932.4193548387098</v>
      </c>
      <c r="J17" s="466">
        <f t="shared" si="10"/>
        <v>2092.9354838709678</v>
      </c>
      <c r="K17" s="466">
        <f t="shared" si="10"/>
        <v>1661.483870967742</v>
      </c>
      <c r="L17" s="466">
        <f t="shared" si="10"/>
        <v>2823.2580645161293</v>
      </c>
      <c r="M17" s="466">
        <f t="shared" si="10"/>
        <v>1983.1935483870968</v>
      </c>
      <c r="N17" s="466">
        <f t="shared" si="10"/>
        <v>2527.2580645161293</v>
      </c>
      <c r="O17" s="466">
        <f t="shared" si="10"/>
        <v>3095.8064516129034</v>
      </c>
      <c r="P17" s="466">
        <f t="shared" si="10"/>
        <v>3800.2258064516127</v>
      </c>
      <c r="Q17" s="466">
        <f t="shared" si="10"/>
        <v>1223.8387096774193</v>
      </c>
      <c r="R17" s="466">
        <f t="shared" si="10"/>
        <v>1022.0645161290323</v>
      </c>
      <c r="S17" s="466">
        <f t="shared" si="10"/>
        <v>2620.1290322580644</v>
      </c>
      <c r="T17" s="466">
        <f t="shared" si="10"/>
        <v>4758.7096774193551</v>
      </c>
      <c r="U17" s="466">
        <f t="shared" si="10"/>
        <v>1576.9032258064517</v>
      </c>
      <c r="V17" s="470">
        <f t="shared" si="10"/>
        <v>1796.0645161290322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0.37178771422287638</v>
      </c>
      <c r="D18" s="453">
        <f t="shared" ref="D18:R18" si="11">D17/$B$17*100</f>
        <v>4.2051802601972623</v>
      </c>
      <c r="E18" s="453">
        <f t="shared" si="11"/>
        <v>3.9852475934290887</v>
      </c>
      <c r="F18" s="453">
        <f t="shared" si="11"/>
        <v>8.2650019455582058</v>
      </c>
      <c r="G18" s="453">
        <f t="shared" si="11"/>
        <v>6.0513289008442026</v>
      </c>
      <c r="H18" s="453">
        <f t="shared" si="11"/>
        <v>8.073220660136359</v>
      </c>
      <c r="I18" s="453">
        <f t="shared" si="11"/>
        <v>4.0538665854607592</v>
      </c>
      <c r="J18" s="453">
        <f t="shared" si="11"/>
        <v>4.390600416180277</v>
      </c>
      <c r="K18" s="453">
        <f t="shared" si="11"/>
        <v>3.4854929029420223</v>
      </c>
      <c r="L18" s="453">
        <f t="shared" si="11"/>
        <v>5.9226852086822657</v>
      </c>
      <c r="M18" s="453">
        <f t="shared" si="11"/>
        <v>4.1603816677663303</v>
      </c>
      <c r="N18" s="453">
        <f t="shared" si="11"/>
        <v>5.3017307009084922</v>
      </c>
      <c r="O18" s="453">
        <f t="shared" si="11"/>
        <v>6.4944424706897426</v>
      </c>
      <c r="P18" s="453">
        <f t="shared" si="11"/>
        <v>7.9721869766025479</v>
      </c>
      <c r="Q18" s="453">
        <f t="shared" si="11"/>
        <v>2.5673924444670018</v>
      </c>
      <c r="R18" s="453">
        <f t="shared" si="11"/>
        <v>2.1441066504254853</v>
      </c>
      <c r="S18" s="453">
        <f>S17/$B$17*100</f>
        <v>5.4965572078702056</v>
      </c>
      <c r="T18" s="453">
        <f>T17/$B$17*100</f>
        <v>9.982912923581857</v>
      </c>
      <c r="U18" s="453">
        <f>U17/$B$17*100</f>
        <v>3.3080579945524371</v>
      </c>
      <c r="V18" s="455">
        <f>V17/$B$17*100</f>
        <v>3.7678187754825827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53</vt:i4>
      </vt:variant>
    </vt:vector>
  </HeadingPairs>
  <TitlesOfParts>
    <vt:vector size="53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  <vt:lpstr>2022.4분기</vt:lpstr>
      <vt:lpstr>2023.1분기</vt:lpstr>
      <vt:lpstr>2023.2분기</vt:lpstr>
      <vt:lpstr>2023.3분기</vt:lpstr>
      <vt:lpstr>2023.4분기</vt:lpstr>
      <vt:lpstr>2024.1분기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2024-04-02T00:55:37Z</dcterms:modified>
</cp:coreProperties>
</file>