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270" windowHeight="9960" tabRatio="685" firstSheet="42" activeTab="50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  <sheet name="2022.1분기" sheetId="53" r:id="rId45"/>
    <sheet name="2022.2분기" sheetId="54" r:id="rId46"/>
    <sheet name="2022.3분기" sheetId="55" r:id="rId47"/>
    <sheet name="2022.4분기" sheetId="56" r:id="rId48"/>
    <sheet name="2023.1분기" sheetId="57" r:id="rId49"/>
    <sheet name="2023.2분기" sheetId="60" r:id="rId50"/>
    <sheet name="2023.3분기" sheetId="61" r:id="rId51"/>
  </sheets>
  <calcPr calcId="162913"/>
</workbook>
</file>

<file path=xl/calcChain.xml><?xml version="1.0" encoding="utf-8"?>
<calcChain xmlns="http://schemas.openxmlformats.org/spreadsheetml/2006/main">
  <c r="D4" i="61" l="1"/>
  <c r="E4" i="61"/>
  <c r="E5" i="61" s="1"/>
  <c r="F4" i="61"/>
  <c r="G4" i="61"/>
  <c r="G5" i="61" s="1"/>
  <c r="H4" i="61"/>
  <c r="I4" i="61"/>
  <c r="I5" i="61" s="1"/>
  <c r="J4" i="61"/>
  <c r="K4" i="61"/>
  <c r="K5" i="61" s="1"/>
  <c r="L4" i="61"/>
  <c r="M4" i="61"/>
  <c r="M5" i="61" s="1"/>
  <c r="N4" i="61"/>
  <c r="O4" i="61"/>
  <c r="O5" i="61" s="1"/>
  <c r="P4" i="61"/>
  <c r="Q4" i="61"/>
  <c r="Q5" i="61" s="1"/>
  <c r="R4" i="61"/>
  <c r="S4" i="61"/>
  <c r="S5" i="61" s="1"/>
  <c r="T4" i="61"/>
  <c r="U4" i="61"/>
  <c r="U5" i="61" s="1"/>
  <c r="V4" i="61"/>
  <c r="C4" i="61"/>
  <c r="B4" i="61"/>
  <c r="B5" i="61" s="1"/>
  <c r="D5" i="61"/>
  <c r="F5" i="61"/>
  <c r="H5" i="61"/>
  <c r="J5" i="61"/>
  <c r="L5" i="61"/>
  <c r="N5" i="61"/>
  <c r="P5" i="61"/>
  <c r="R5" i="61"/>
  <c r="T5" i="61"/>
  <c r="V5" i="61"/>
  <c r="C5" i="61"/>
  <c r="B7" i="61"/>
  <c r="V17" i="61" l="1"/>
  <c r="U17" i="61"/>
  <c r="T17" i="61"/>
  <c r="S17" i="61"/>
  <c r="R17" i="61"/>
  <c r="Q17" i="61"/>
  <c r="P17" i="61"/>
  <c r="O17" i="61"/>
  <c r="N17" i="61"/>
  <c r="M17" i="61"/>
  <c r="L17" i="61"/>
  <c r="K17" i="61"/>
  <c r="J17" i="61"/>
  <c r="I17" i="61"/>
  <c r="H17" i="61"/>
  <c r="G17" i="61"/>
  <c r="F17" i="61"/>
  <c r="E17" i="61"/>
  <c r="D17" i="61"/>
  <c r="C17" i="61"/>
  <c r="B16" i="61"/>
  <c r="B17" i="61" s="1"/>
  <c r="V14" i="61"/>
  <c r="U14" i="61"/>
  <c r="T14" i="61"/>
  <c r="S14" i="61"/>
  <c r="R14" i="61"/>
  <c r="Q14" i="61"/>
  <c r="P14" i="61"/>
  <c r="O14" i="61"/>
  <c r="N14" i="61"/>
  <c r="M14" i="61"/>
  <c r="L14" i="61"/>
  <c r="K14" i="61"/>
  <c r="J14" i="61"/>
  <c r="I14" i="61"/>
  <c r="H14" i="61"/>
  <c r="G14" i="61"/>
  <c r="F14" i="61"/>
  <c r="E14" i="61"/>
  <c r="D14" i="61"/>
  <c r="C14" i="61"/>
  <c r="B13" i="61"/>
  <c r="B14" i="61" s="1"/>
  <c r="V11" i="61"/>
  <c r="U11" i="61"/>
  <c r="T11" i="61"/>
  <c r="T12" i="61" s="1"/>
  <c r="S11" i="61"/>
  <c r="R11" i="61"/>
  <c r="Q11" i="61"/>
  <c r="P11" i="61"/>
  <c r="P12" i="61" s="1"/>
  <c r="O11" i="61"/>
  <c r="N11" i="61"/>
  <c r="M11" i="61"/>
  <c r="L11" i="61"/>
  <c r="L12" i="61" s="1"/>
  <c r="K11" i="61"/>
  <c r="J11" i="61"/>
  <c r="I11" i="61"/>
  <c r="H11" i="61"/>
  <c r="H12" i="61" s="1"/>
  <c r="G11" i="61"/>
  <c r="F11" i="61"/>
  <c r="E11" i="61"/>
  <c r="D11" i="61"/>
  <c r="D12" i="61" s="1"/>
  <c r="C11" i="61"/>
  <c r="B10" i="61"/>
  <c r="B11" i="61" s="1"/>
  <c r="V7" i="61"/>
  <c r="V8" i="61" s="1"/>
  <c r="U7" i="61"/>
  <c r="U8" i="61" s="1"/>
  <c r="T7" i="61"/>
  <c r="S7" i="61"/>
  <c r="S8" i="61" s="1"/>
  <c r="R7" i="61"/>
  <c r="R8" i="61" s="1"/>
  <c r="Q7" i="61"/>
  <c r="Q8" i="61" s="1"/>
  <c r="P7" i="61"/>
  <c r="O7" i="61"/>
  <c r="N7" i="61"/>
  <c r="N8" i="61" s="1"/>
  <c r="M7" i="61"/>
  <c r="M8" i="61" s="1"/>
  <c r="L7" i="61"/>
  <c r="K7" i="61"/>
  <c r="K8" i="61" s="1"/>
  <c r="J7" i="61"/>
  <c r="J8" i="61" s="1"/>
  <c r="I7" i="61"/>
  <c r="I8" i="61" s="1"/>
  <c r="H7" i="61"/>
  <c r="G7" i="61"/>
  <c r="G8" i="61" s="1"/>
  <c r="F7" i="61"/>
  <c r="F8" i="61" s="1"/>
  <c r="E7" i="61"/>
  <c r="E8" i="61" s="1"/>
  <c r="D7" i="61"/>
  <c r="C7" i="61"/>
  <c r="C8" i="61" s="1"/>
  <c r="E12" i="61" l="1"/>
  <c r="I12" i="61"/>
  <c r="M12" i="61"/>
  <c r="Q12" i="61"/>
  <c r="U12" i="61"/>
  <c r="C12" i="61"/>
  <c r="G12" i="61"/>
  <c r="K12" i="61"/>
  <c r="O12" i="61"/>
  <c r="S12" i="61"/>
  <c r="I15" i="61"/>
  <c r="Q15" i="61"/>
  <c r="C18" i="61"/>
  <c r="G18" i="61"/>
  <c r="K18" i="61"/>
  <c r="O18" i="61"/>
  <c r="S18" i="61"/>
  <c r="L18" i="61"/>
  <c r="E18" i="61"/>
  <c r="I18" i="61"/>
  <c r="M18" i="61"/>
  <c r="Q18" i="61"/>
  <c r="U18" i="61"/>
  <c r="O8" i="61"/>
  <c r="D18" i="61"/>
  <c r="H18" i="61"/>
  <c r="P18" i="61"/>
  <c r="T18" i="61"/>
  <c r="V15" i="61"/>
  <c r="N15" i="61"/>
  <c r="F15" i="61"/>
  <c r="U15" i="61"/>
  <c r="M15" i="61"/>
  <c r="E15" i="61"/>
  <c r="J15" i="61"/>
  <c r="R15" i="61"/>
  <c r="C15" i="61"/>
  <c r="K15" i="61"/>
  <c r="O15" i="61"/>
  <c r="S15" i="61"/>
  <c r="D15" i="61"/>
  <c r="H15" i="61"/>
  <c r="L15" i="61"/>
  <c r="P15" i="61"/>
  <c r="T15" i="61"/>
  <c r="D8" i="61"/>
  <c r="H8" i="61"/>
  <c r="L8" i="61"/>
  <c r="P8" i="61"/>
  <c r="T8" i="61"/>
  <c r="F18" i="61"/>
  <c r="J18" i="61"/>
  <c r="N18" i="61"/>
  <c r="R18" i="61"/>
  <c r="V18" i="61"/>
  <c r="G15" i="61"/>
  <c r="F12" i="61"/>
  <c r="J12" i="61"/>
  <c r="N12" i="61"/>
  <c r="R12" i="61"/>
  <c r="V12" i="61"/>
  <c r="B8" i="61"/>
  <c r="C9" i="61" s="1"/>
  <c r="B16" i="60"/>
  <c r="B13" i="60"/>
  <c r="B10" i="60"/>
  <c r="V7" i="60"/>
  <c r="D7" i="60"/>
  <c r="E7" i="60"/>
  <c r="F7" i="60"/>
  <c r="G7" i="60"/>
  <c r="G8" i="60"/>
  <c r="H7" i="60"/>
  <c r="I7" i="60"/>
  <c r="J7" i="60"/>
  <c r="K7" i="60"/>
  <c r="K8" i="60"/>
  <c r="L7" i="60"/>
  <c r="M7" i="60"/>
  <c r="N7" i="60"/>
  <c r="O7" i="60"/>
  <c r="O8" i="60"/>
  <c r="P7" i="60"/>
  <c r="Q7" i="60"/>
  <c r="R7" i="60"/>
  <c r="S7" i="60"/>
  <c r="S8" i="60"/>
  <c r="T7" i="60"/>
  <c r="U7" i="60"/>
  <c r="C7" i="60"/>
  <c r="V4" i="60"/>
  <c r="D4" i="60"/>
  <c r="E4" i="60"/>
  <c r="F4" i="60"/>
  <c r="G4" i="60"/>
  <c r="H4" i="60"/>
  <c r="I4" i="60"/>
  <c r="J4" i="60"/>
  <c r="L4" i="60"/>
  <c r="M4" i="60"/>
  <c r="N4" i="60"/>
  <c r="O4" i="60"/>
  <c r="P4" i="60"/>
  <c r="Q4" i="60"/>
  <c r="R4" i="60"/>
  <c r="S4" i="60"/>
  <c r="T4" i="60"/>
  <c r="U4" i="60"/>
  <c r="C4" i="60"/>
  <c r="V17" i="60"/>
  <c r="U17" i="60"/>
  <c r="U18" i="60"/>
  <c r="T17" i="60"/>
  <c r="S17" i="60"/>
  <c r="R17" i="60"/>
  <c r="Q17" i="60"/>
  <c r="Q18" i="60"/>
  <c r="P17" i="60"/>
  <c r="O17" i="60"/>
  <c r="N17" i="60"/>
  <c r="M17" i="60"/>
  <c r="M18" i="60"/>
  <c r="L17" i="60"/>
  <c r="K17" i="60"/>
  <c r="J17" i="60"/>
  <c r="I17" i="60"/>
  <c r="I18" i="60"/>
  <c r="H17" i="60"/>
  <c r="G17" i="60"/>
  <c r="F17" i="60"/>
  <c r="E17" i="60"/>
  <c r="E18" i="60"/>
  <c r="D17" i="60"/>
  <c r="C17" i="60"/>
  <c r="B17" i="60"/>
  <c r="V14" i="60"/>
  <c r="U14" i="60"/>
  <c r="U15" i="60"/>
  <c r="T14" i="60"/>
  <c r="S14" i="60"/>
  <c r="R14" i="60"/>
  <c r="Q14" i="60"/>
  <c r="Q15" i="60"/>
  <c r="P14" i="60"/>
  <c r="O14" i="60"/>
  <c r="N14" i="60"/>
  <c r="M14" i="60"/>
  <c r="M15" i="60"/>
  <c r="L14" i="60"/>
  <c r="K14" i="60"/>
  <c r="J14" i="60"/>
  <c r="I14" i="60"/>
  <c r="I15" i="60"/>
  <c r="H14" i="60"/>
  <c r="G14" i="60"/>
  <c r="F14" i="60"/>
  <c r="E14" i="60"/>
  <c r="E15" i="60"/>
  <c r="D14" i="60"/>
  <c r="C14" i="60"/>
  <c r="B14" i="60"/>
  <c r="V11" i="60"/>
  <c r="U11" i="60"/>
  <c r="U12" i="60"/>
  <c r="T11" i="60"/>
  <c r="S11" i="60"/>
  <c r="R11" i="60"/>
  <c r="Q11" i="60"/>
  <c r="Q12" i="60"/>
  <c r="P11" i="60"/>
  <c r="O11" i="60"/>
  <c r="N11" i="60"/>
  <c r="M11" i="60"/>
  <c r="M12" i="60"/>
  <c r="L11" i="60"/>
  <c r="K11" i="60"/>
  <c r="J11" i="60"/>
  <c r="I11" i="60"/>
  <c r="I12" i="60"/>
  <c r="H11" i="60"/>
  <c r="G11" i="60"/>
  <c r="F11" i="60"/>
  <c r="E11" i="60"/>
  <c r="E12" i="60"/>
  <c r="D11" i="60"/>
  <c r="C11" i="60"/>
  <c r="B11" i="60"/>
  <c r="V8" i="60"/>
  <c r="U8" i="60"/>
  <c r="T8" i="60"/>
  <c r="R8" i="60"/>
  <c r="Q8" i="60"/>
  <c r="P8" i="60"/>
  <c r="N8" i="60"/>
  <c r="M8" i="60"/>
  <c r="L8" i="60"/>
  <c r="J8" i="60"/>
  <c r="I8" i="60"/>
  <c r="H8" i="60"/>
  <c r="F8" i="60"/>
  <c r="E8" i="60"/>
  <c r="D8" i="60"/>
  <c r="C8" i="60"/>
  <c r="B7" i="60"/>
  <c r="B8" i="60"/>
  <c r="B9" i="60"/>
  <c r="B16" i="57"/>
  <c r="B13" i="57"/>
  <c r="B10" i="57"/>
  <c r="V17" i="57"/>
  <c r="U17" i="57"/>
  <c r="T17" i="57"/>
  <c r="S17" i="57"/>
  <c r="R17" i="57"/>
  <c r="Q17" i="57"/>
  <c r="P17" i="57"/>
  <c r="O17" i="57"/>
  <c r="N17" i="57"/>
  <c r="M17" i="57"/>
  <c r="L17" i="57"/>
  <c r="K17" i="57"/>
  <c r="J17" i="57"/>
  <c r="I17" i="57"/>
  <c r="H17" i="57"/>
  <c r="G17" i="57"/>
  <c r="F17" i="57"/>
  <c r="E17" i="57"/>
  <c r="D17" i="57"/>
  <c r="C17" i="57"/>
  <c r="B17" i="57"/>
  <c r="V18" i="57"/>
  <c r="V14" i="57"/>
  <c r="U14" i="57"/>
  <c r="T14" i="57"/>
  <c r="S14" i="57"/>
  <c r="R14" i="57"/>
  <c r="Q14" i="57"/>
  <c r="P14" i="57"/>
  <c r="O14" i="57"/>
  <c r="N14" i="57"/>
  <c r="M14" i="57"/>
  <c r="L14" i="57"/>
  <c r="K14" i="57"/>
  <c r="J14" i="57"/>
  <c r="I14" i="57"/>
  <c r="H14" i="57"/>
  <c r="G14" i="57"/>
  <c r="F14" i="57"/>
  <c r="E14" i="57"/>
  <c r="D14" i="57"/>
  <c r="C14" i="57"/>
  <c r="B14" i="57"/>
  <c r="V15" i="57"/>
  <c r="V11" i="57"/>
  <c r="U11" i="57"/>
  <c r="T11" i="57"/>
  <c r="S11" i="57"/>
  <c r="R11" i="57"/>
  <c r="Q11" i="57"/>
  <c r="P11" i="57"/>
  <c r="O11" i="57"/>
  <c r="N11" i="57"/>
  <c r="M11" i="57"/>
  <c r="L11" i="57"/>
  <c r="K11" i="57"/>
  <c r="J11" i="57"/>
  <c r="I11" i="57"/>
  <c r="H11" i="57"/>
  <c r="G11" i="57"/>
  <c r="F11" i="57"/>
  <c r="E11" i="57"/>
  <c r="D11" i="57"/>
  <c r="C11" i="57"/>
  <c r="B11" i="57"/>
  <c r="V12" i="57"/>
  <c r="V7" i="57"/>
  <c r="V4" i="57"/>
  <c r="V5" i="57"/>
  <c r="V8" i="57"/>
  <c r="U7" i="57"/>
  <c r="U8" i="57"/>
  <c r="T7" i="57"/>
  <c r="T8" i="57"/>
  <c r="S7" i="57"/>
  <c r="S8" i="57"/>
  <c r="R7" i="57"/>
  <c r="R4" i="57"/>
  <c r="R5" i="57"/>
  <c r="Q7" i="57"/>
  <c r="Q8" i="57"/>
  <c r="P7" i="57"/>
  <c r="P8" i="57"/>
  <c r="O7" i="57"/>
  <c r="O4" i="57"/>
  <c r="O5" i="57"/>
  <c r="N7" i="57"/>
  <c r="N8" i="57"/>
  <c r="M7" i="57"/>
  <c r="M8" i="57"/>
  <c r="L7" i="57"/>
  <c r="L8" i="57"/>
  <c r="K7" i="57"/>
  <c r="K4" i="57"/>
  <c r="K5" i="57"/>
  <c r="J7" i="57"/>
  <c r="J8" i="57"/>
  <c r="I7" i="57"/>
  <c r="I8" i="57"/>
  <c r="H7" i="57"/>
  <c r="H8" i="57"/>
  <c r="G7" i="57"/>
  <c r="G8" i="57"/>
  <c r="F7" i="57"/>
  <c r="F8" i="57"/>
  <c r="E7" i="57"/>
  <c r="E8" i="57"/>
  <c r="D7" i="57"/>
  <c r="D8" i="57"/>
  <c r="C7" i="57"/>
  <c r="C8" i="57"/>
  <c r="K4" i="56"/>
  <c r="K5" i="56"/>
  <c r="B7" i="56"/>
  <c r="V7" i="56"/>
  <c r="V8" i="56"/>
  <c r="U7" i="56"/>
  <c r="U8" i="56"/>
  <c r="T7" i="56"/>
  <c r="T8" i="56"/>
  <c r="S7" i="56"/>
  <c r="S8" i="56"/>
  <c r="R7" i="56"/>
  <c r="R8" i="56"/>
  <c r="Q7" i="56"/>
  <c r="Q8" i="56"/>
  <c r="P7" i="56"/>
  <c r="P8" i="56"/>
  <c r="O7" i="56"/>
  <c r="O8" i="56"/>
  <c r="N7" i="56"/>
  <c r="N8" i="56"/>
  <c r="M7" i="56"/>
  <c r="M8" i="56"/>
  <c r="L7" i="56"/>
  <c r="L8" i="56"/>
  <c r="K7" i="56"/>
  <c r="K8" i="56"/>
  <c r="J7" i="56"/>
  <c r="J8" i="56"/>
  <c r="I7" i="56"/>
  <c r="I8" i="56"/>
  <c r="H7" i="56"/>
  <c r="H8" i="56"/>
  <c r="G7" i="56"/>
  <c r="G8" i="56"/>
  <c r="F7" i="56"/>
  <c r="F8" i="56"/>
  <c r="E7" i="56"/>
  <c r="E8" i="56"/>
  <c r="D7" i="56"/>
  <c r="D8" i="56"/>
  <c r="C7" i="56"/>
  <c r="C8" i="56"/>
  <c r="B8" i="56"/>
  <c r="B9" i="56"/>
  <c r="K4" i="55"/>
  <c r="K5" i="55"/>
  <c r="C7" i="55"/>
  <c r="B7" i="55"/>
  <c r="V7" i="55"/>
  <c r="V8" i="55"/>
  <c r="U7" i="55"/>
  <c r="U8" i="55"/>
  <c r="T7" i="55"/>
  <c r="T8" i="55"/>
  <c r="S7" i="55"/>
  <c r="S8" i="55"/>
  <c r="R7" i="55"/>
  <c r="R8" i="55"/>
  <c r="Q7" i="55"/>
  <c r="Q8" i="55"/>
  <c r="P7" i="55"/>
  <c r="P8" i="55"/>
  <c r="O7" i="55"/>
  <c r="O8" i="55"/>
  <c r="N7" i="55"/>
  <c r="N8" i="55"/>
  <c r="M7" i="55"/>
  <c r="M8" i="55"/>
  <c r="L7" i="55"/>
  <c r="L8" i="55"/>
  <c r="K7" i="55"/>
  <c r="K8" i="55"/>
  <c r="J7" i="55"/>
  <c r="J8" i="55"/>
  <c r="I7" i="55"/>
  <c r="I8" i="55"/>
  <c r="H7" i="55"/>
  <c r="H8" i="55"/>
  <c r="G7" i="55"/>
  <c r="G8" i="55"/>
  <c r="F7" i="55"/>
  <c r="F8" i="55"/>
  <c r="E7" i="55"/>
  <c r="E8" i="55"/>
  <c r="D7" i="55"/>
  <c r="D8" i="55"/>
  <c r="C8" i="55"/>
  <c r="B8" i="55"/>
  <c r="B9" i="55"/>
  <c r="C11" i="54"/>
  <c r="V17" i="54"/>
  <c r="U17" i="54"/>
  <c r="T17" i="54"/>
  <c r="S17" i="54"/>
  <c r="R17" i="54"/>
  <c r="R18" i="54"/>
  <c r="Q17" i="54"/>
  <c r="P17" i="54"/>
  <c r="O17" i="54"/>
  <c r="N17" i="54"/>
  <c r="M17" i="54"/>
  <c r="L17" i="54"/>
  <c r="K17" i="54"/>
  <c r="J17" i="54"/>
  <c r="J18" i="54"/>
  <c r="I17" i="54"/>
  <c r="H17" i="54"/>
  <c r="H18" i="54"/>
  <c r="G17" i="54"/>
  <c r="F17" i="54"/>
  <c r="E17" i="54"/>
  <c r="E18" i="54"/>
  <c r="D17" i="54"/>
  <c r="C17" i="54"/>
  <c r="B17" i="54"/>
  <c r="V14" i="54"/>
  <c r="U14" i="54"/>
  <c r="T14" i="54"/>
  <c r="S14" i="54"/>
  <c r="R14" i="54"/>
  <c r="Q14" i="54"/>
  <c r="P14" i="54"/>
  <c r="O14" i="54"/>
  <c r="N14" i="54"/>
  <c r="M14" i="54"/>
  <c r="L14" i="54"/>
  <c r="K14" i="54"/>
  <c r="J14" i="54"/>
  <c r="I14" i="54"/>
  <c r="H14" i="54"/>
  <c r="G14" i="54"/>
  <c r="F14" i="54"/>
  <c r="E14" i="54"/>
  <c r="D14" i="54"/>
  <c r="C14" i="54"/>
  <c r="B14" i="54"/>
  <c r="V15" i="54"/>
  <c r="V11" i="54"/>
  <c r="U11" i="54"/>
  <c r="T11" i="54"/>
  <c r="S11" i="54"/>
  <c r="R11" i="54"/>
  <c r="Q11" i="54"/>
  <c r="P11" i="54"/>
  <c r="O11" i="54"/>
  <c r="N11" i="54"/>
  <c r="N12" i="54"/>
  <c r="M11" i="54"/>
  <c r="L11" i="54"/>
  <c r="L12" i="54"/>
  <c r="K11" i="54"/>
  <c r="J11" i="54"/>
  <c r="I11" i="54"/>
  <c r="H11" i="54"/>
  <c r="G11" i="54"/>
  <c r="G12" i="54"/>
  <c r="F11" i="54"/>
  <c r="E11" i="54"/>
  <c r="D11" i="54"/>
  <c r="B11" i="54"/>
  <c r="V7" i="54"/>
  <c r="V8" i="54"/>
  <c r="U7" i="54"/>
  <c r="U8" i="54"/>
  <c r="T7" i="54"/>
  <c r="S7" i="54"/>
  <c r="R7" i="54"/>
  <c r="R8" i="54"/>
  <c r="Q7" i="54"/>
  <c r="P7" i="54"/>
  <c r="P8" i="54"/>
  <c r="O7" i="54"/>
  <c r="N7" i="54"/>
  <c r="M7" i="54"/>
  <c r="M8" i="54"/>
  <c r="L7" i="54"/>
  <c r="K7" i="54"/>
  <c r="K8" i="54"/>
  <c r="J7" i="54"/>
  <c r="J8" i="54"/>
  <c r="I7" i="54"/>
  <c r="H7" i="54"/>
  <c r="H8" i="54"/>
  <c r="G7" i="54"/>
  <c r="F7" i="54"/>
  <c r="F8" i="54"/>
  <c r="E7" i="54"/>
  <c r="E8" i="54"/>
  <c r="D7" i="54"/>
  <c r="D8" i="54"/>
  <c r="C7" i="54"/>
  <c r="B7" i="54"/>
  <c r="B8" i="54"/>
  <c r="V17" i="53"/>
  <c r="U17" i="53"/>
  <c r="T17" i="53"/>
  <c r="T18" i="53"/>
  <c r="S17" i="53"/>
  <c r="R17" i="53"/>
  <c r="Q17" i="53"/>
  <c r="P17" i="53"/>
  <c r="O17" i="53"/>
  <c r="N17" i="53"/>
  <c r="M17" i="53"/>
  <c r="L17" i="53"/>
  <c r="L18" i="53"/>
  <c r="K17" i="53"/>
  <c r="J17" i="53"/>
  <c r="I17" i="53"/>
  <c r="H17" i="53"/>
  <c r="G17" i="53"/>
  <c r="F17" i="53"/>
  <c r="E17" i="53"/>
  <c r="D17" i="53"/>
  <c r="C17" i="53"/>
  <c r="B17" i="53"/>
  <c r="V14" i="53"/>
  <c r="U14" i="53"/>
  <c r="U15" i="53"/>
  <c r="T14" i="53"/>
  <c r="S14" i="53"/>
  <c r="R14" i="53"/>
  <c r="Q14" i="53"/>
  <c r="Q15" i="53"/>
  <c r="P14" i="53"/>
  <c r="O14" i="53"/>
  <c r="N14" i="53"/>
  <c r="M14" i="53"/>
  <c r="M15" i="53"/>
  <c r="L14" i="53"/>
  <c r="K14" i="53"/>
  <c r="J14" i="53"/>
  <c r="I14" i="53"/>
  <c r="H14" i="53"/>
  <c r="G14" i="53"/>
  <c r="F14" i="53"/>
  <c r="E14" i="53"/>
  <c r="E15" i="53"/>
  <c r="D14" i="53"/>
  <c r="C14" i="53"/>
  <c r="C15" i="53"/>
  <c r="B14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I11" i="53"/>
  <c r="H11" i="53"/>
  <c r="G11" i="53"/>
  <c r="F11" i="53"/>
  <c r="E11" i="53"/>
  <c r="D11" i="53"/>
  <c r="C11" i="53"/>
  <c r="B11" i="53"/>
  <c r="V7" i="53"/>
  <c r="U7" i="53"/>
  <c r="U8" i="53"/>
  <c r="T7" i="53"/>
  <c r="T8" i="53"/>
  <c r="S7" i="53"/>
  <c r="S8" i="53"/>
  <c r="R7" i="53"/>
  <c r="R8" i="53"/>
  <c r="Q7" i="53"/>
  <c r="Q8" i="53"/>
  <c r="P7" i="53"/>
  <c r="P8" i="53"/>
  <c r="O7" i="53"/>
  <c r="O8" i="53"/>
  <c r="N7" i="53"/>
  <c r="M7" i="53"/>
  <c r="L7" i="53"/>
  <c r="L8" i="53"/>
  <c r="K7" i="53"/>
  <c r="K4" i="53"/>
  <c r="K5" i="53"/>
  <c r="K8" i="53"/>
  <c r="J7" i="53"/>
  <c r="J8" i="53"/>
  <c r="I7" i="53"/>
  <c r="I8" i="53"/>
  <c r="H7" i="53"/>
  <c r="H8" i="53"/>
  <c r="G7" i="53"/>
  <c r="G8" i="53"/>
  <c r="F7" i="53"/>
  <c r="E7" i="53"/>
  <c r="E8" i="53"/>
  <c r="D7" i="53"/>
  <c r="D8" i="53"/>
  <c r="C7" i="53"/>
  <c r="C8" i="53"/>
  <c r="B7" i="53"/>
  <c r="B8" i="53"/>
  <c r="B9" i="53"/>
  <c r="R4" i="53"/>
  <c r="J4" i="53"/>
  <c r="J4" i="54"/>
  <c r="J5" i="54"/>
  <c r="D4" i="52"/>
  <c r="D5" i="52"/>
  <c r="C7" i="52"/>
  <c r="V17" i="52"/>
  <c r="V18" i="52"/>
  <c r="C17" i="52"/>
  <c r="D17" i="52"/>
  <c r="D18" i="52"/>
  <c r="E17" i="52"/>
  <c r="E18" i="52"/>
  <c r="F17" i="52"/>
  <c r="G17" i="52"/>
  <c r="H17" i="52"/>
  <c r="H18" i="52"/>
  <c r="I17" i="52"/>
  <c r="I18" i="52"/>
  <c r="J17" i="52"/>
  <c r="K17" i="52"/>
  <c r="K18" i="52"/>
  <c r="L17" i="52"/>
  <c r="L18" i="52"/>
  <c r="M17" i="52"/>
  <c r="M18" i="52"/>
  <c r="N17" i="52"/>
  <c r="O17" i="52"/>
  <c r="P17" i="52"/>
  <c r="Q17" i="52"/>
  <c r="Q18" i="52"/>
  <c r="R17" i="52"/>
  <c r="S17" i="52"/>
  <c r="T17" i="52"/>
  <c r="T18" i="52"/>
  <c r="U17" i="52"/>
  <c r="U18" i="52"/>
  <c r="B17" i="52"/>
  <c r="V14" i="52"/>
  <c r="V15" i="52"/>
  <c r="C14" i="52"/>
  <c r="D14" i="52"/>
  <c r="D15" i="52"/>
  <c r="E14" i="52"/>
  <c r="F14" i="52"/>
  <c r="G14" i="52"/>
  <c r="H14" i="52"/>
  <c r="H15" i="52"/>
  <c r="I14" i="52"/>
  <c r="I15" i="52"/>
  <c r="J14" i="52"/>
  <c r="K14" i="52"/>
  <c r="K15" i="52"/>
  <c r="L14" i="52"/>
  <c r="L15" i="52"/>
  <c r="M14" i="52"/>
  <c r="M15" i="52"/>
  <c r="N14" i="52"/>
  <c r="O14" i="52"/>
  <c r="P14" i="52"/>
  <c r="P15" i="52"/>
  <c r="Q14" i="52"/>
  <c r="Q15" i="52"/>
  <c r="R14" i="52"/>
  <c r="S14" i="52"/>
  <c r="T14" i="52"/>
  <c r="T15" i="52"/>
  <c r="U14" i="52"/>
  <c r="U15" i="52"/>
  <c r="B14" i="52"/>
  <c r="S18" i="52"/>
  <c r="P18" i="52"/>
  <c r="O18" i="52"/>
  <c r="G18" i="52"/>
  <c r="C18" i="52"/>
  <c r="S15" i="52"/>
  <c r="O15" i="52"/>
  <c r="G15" i="52"/>
  <c r="E15" i="52"/>
  <c r="C15" i="52"/>
  <c r="V11" i="52"/>
  <c r="U11" i="52"/>
  <c r="T11" i="52"/>
  <c r="S11" i="52"/>
  <c r="R11" i="52"/>
  <c r="Q11" i="52"/>
  <c r="Q12" i="52"/>
  <c r="P11" i="52"/>
  <c r="O11" i="52"/>
  <c r="N11" i="52"/>
  <c r="M11" i="52"/>
  <c r="M12" i="52"/>
  <c r="L11" i="52"/>
  <c r="K11" i="52"/>
  <c r="J11" i="52"/>
  <c r="I11" i="52"/>
  <c r="H11" i="52"/>
  <c r="G11" i="52"/>
  <c r="F11" i="52"/>
  <c r="E11" i="52"/>
  <c r="D11" i="52"/>
  <c r="C11" i="52"/>
  <c r="B11" i="52"/>
  <c r="I12" i="52"/>
  <c r="V7" i="52"/>
  <c r="V8" i="52"/>
  <c r="U7" i="52"/>
  <c r="U8" i="52"/>
  <c r="T7" i="52"/>
  <c r="T8" i="52"/>
  <c r="S7" i="52"/>
  <c r="S8" i="52"/>
  <c r="R7" i="52"/>
  <c r="R8" i="52"/>
  <c r="Q7" i="52"/>
  <c r="Q8" i="52"/>
  <c r="P7" i="52"/>
  <c r="P8" i="52"/>
  <c r="O7" i="52"/>
  <c r="O8" i="52"/>
  <c r="N7" i="52"/>
  <c r="N8" i="52"/>
  <c r="M7" i="52"/>
  <c r="M8" i="52"/>
  <c r="L7" i="52"/>
  <c r="L8" i="52"/>
  <c r="K7" i="52"/>
  <c r="K8" i="52"/>
  <c r="J7" i="52"/>
  <c r="J8" i="52"/>
  <c r="I7" i="52"/>
  <c r="I8" i="52"/>
  <c r="H7" i="52"/>
  <c r="H8" i="52"/>
  <c r="G7" i="52"/>
  <c r="G8" i="52"/>
  <c r="F7" i="52"/>
  <c r="F8" i="52"/>
  <c r="E7" i="52"/>
  <c r="E8" i="52"/>
  <c r="D7" i="52"/>
  <c r="D8" i="52"/>
  <c r="C8" i="52"/>
  <c r="B7" i="52"/>
  <c r="B8" i="52"/>
  <c r="B9" i="52"/>
  <c r="C17" i="51"/>
  <c r="C18" i="51"/>
  <c r="D17" i="51"/>
  <c r="E17" i="51"/>
  <c r="E18" i="51"/>
  <c r="F17" i="51"/>
  <c r="F18" i="51"/>
  <c r="G17" i="51"/>
  <c r="H17" i="51"/>
  <c r="H18" i="51"/>
  <c r="I17" i="51"/>
  <c r="J17" i="51"/>
  <c r="J18" i="51"/>
  <c r="K17" i="51"/>
  <c r="K18" i="51"/>
  <c r="L17" i="51"/>
  <c r="M17" i="51"/>
  <c r="M18" i="51"/>
  <c r="N17" i="51"/>
  <c r="N18" i="51"/>
  <c r="O17" i="51"/>
  <c r="P17" i="51"/>
  <c r="P18" i="51"/>
  <c r="Q17" i="51"/>
  <c r="R17" i="51"/>
  <c r="R18" i="51"/>
  <c r="S17" i="51"/>
  <c r="S18" i="51"/>
  <c r="T17" i="51"/>
  <c r="U17" i="51"/>
  <c r="U18" i="51"/>
  <c r="V17" i="51"/>
  <c r="V18" i="51"/>
  <c r="B17" i="51"/>
  <c r="C14" i="51"/>
  <c r="D14" i="51"/>
  <c r="D15" i="51"/>
  <c r="E14" i="51"/>
  <c r="E15" i="51"/>
  <c r="F14" i="51"/>
  <c r="F15" i="51"/>
  <c r="G14" i="51"/>
  <c r="H14" i="51"/>
  <c r="H15" i="51"/>
  <c r="I14" i="51"/>
  <c r="J14" i="51"/>
  <c r="J15" i="51"/>
  <c r="K14" i="51"/>
  <c r="K15" i="51"/>
  <c r="L14" i="51"/>
  <c r="M14" i="51"/>
  <c r="N14" i="51"/>
  <c r="N15" i="51"/>
  <c r="O14" i="51"/>
  <c r="P14" i="51"/>
  <c r="Q14" i="51"/>
  <c r="R14" i="51"/>
  <c r="R15" i="51"/>
  <c r="S14" i="51"/>
  <c r="S15" i="51"/>
  <c r="T14" i="51"/>
  <c r="T15" i="51"/>
  <c r="U14" i="51"/>
  <c r="V14" i="51"/>
  <c r="V15" i="51"/>
  <c r="B14" i="51"/>
  <c r="O15" i="51"/>
  <c r="C11" i="51"/>
  <c r="C12" i="51"/>
  <c r="D11" i="51"/>
  <c r="E11" i="51"/>
  <c r="E12" i="51"/>
  <c r="F11" i="51"/>
  <c r="F12" i="51"/>
  <c r="G11" i="51"/>
  <c r="H11" i="51"/>
  <c r="H12" i="51"/>
  <c r="I11" i="51"/>
  <c r="J11" i="51"/>
  <c r="J12" i="51"/>
  <c r="K11" i="51"/>
  <c r="K12" i="51"/>
  <c r="L11" i="51"/>
  <c r="M11" i="51"/>
  <c r="M12" i="51"/>
  <c r="N11" i="51"/>
  <c r="N12" i="51"/>
  <c r="O11" i="51"/>
  <c r="P11" i="51"/>
  <c r="P12" i="51"/>
  <c r="Q11" i="51"/>
  <c r="R11" i="51"/>
  <c r="R12" i="51"/>
  <c r="S11" i="51"/>
  <c r="S12" i="51"/>
  <c r="T11" i="51"/>
  <c r="U11" i="51"/>
  <c r="U12" i="51"/>
  <c r="V11" i="51"/>
  <c r="V12" i="51"/>
  <c r="B11" i="51"/>
  <c r="G4" i="51"/>
  <c r="G5" i="51"/>
  <c r="Q4" i="51"/>
  <c r="Q5" i="51"/>
  <c r="T18" i="51"/>
  <c r="Q18" i="51"/>
  <c r="O18" i="51"/>
  <c r="L18" i="51"/>
  <c r="I18" i="51"/>
  <c r="G18" i="51"/>
  <c r="D18" i="51"/>
  <c r="U15" i="51"/>
  <c r="Q15" i="51"/>
  <c r="P15" i="51"/>
  <c r="M15" i="51"/>
  <c r="L15" i="51"/>
  <c r="G15" i="51"/>
  <c r="C15" i="51"/>
  <c r="T12" i="51"/>
  <c r="Q12" i="51"/>
  <c r="O12" i="51"/>
  <c r="L12" i="51"/>
  <c r="I12" i="51"/>
  <c r="G12" i="51"/>
  <c r="D12" i="51"/>
  <c r="V7" i="51"/>
  <c r="V8" i="51"/>
  <c r="U7" i="51"/>
  <c r="U8" i="51"/>
  <c r="T7" i="51"/>
  <c r="T8" i="51"/>
  <c r="S7" i="51"/>
  <c r="S8" i="51"/>
  <c r="R7" i="51"/>
  <c r="R4" i="51"/>
  <c r="R5" i="51"/>
  <c r="Q7" i="51"/>
  <c r="Q8" i="51"/>
  <c r="P7" i="51"/>
  <c r="P8" i="51"/>
  <c r="O7" i="51"/>
  <c r="O8" i="51"/>
  <c r="N7" i="51"/>
  <c r="M7" i="51"/>
  <c r="M8" i="51"/>
  <c r="L7" i="51"/>
  <c r="L8" i="51"/>
  <c r="K7" i="51"/>
  <c r="K8" i="51"/>
  <c r="J7" i="51"/>
  <c r="J8" i="51"/>
  <c r="I7" i="51"/>
  <c r="I8" i="51"/>
  <c r="H7" i="51"/>
  <c r="H8" i="51"/>
  <c r="G7" i="51"/>
  <c r="G8" i="51"/>
  <c r="F7" i="51"/>
  <c r="F8" i="51"/>
  <c r="F9" i="51"/>
  <c r="E7" i="51"/>
  <c r="E8" i="51"/>
  <c r="D7" i="51"/>
  <c r="D8" i="51"/>
  <c r="C7" i="51"/>
  <c r="C8" i="51"/>
  <c r="C9" i="51"/>
  <c r="B7" i="51"/>
  <c r="B8" i="51"/>
  <c r="B9" i="51"/>
  <c r="F8" i="50"/>
  <c r="G8" i="50"/>
  <c r="J8" i="50"/>
  <c r="K8" i="50"/>
  <c r="L8" i="50"/>
  <c r="N8" i="50"/>
  <c r="P8" i="50"/>
  <c r="R8" i="50"/>
  <c r="V8" i="50"/>
  <c r="D17" i="50"/>
  <c r="E17" i="50"/>
  <c r="F17" i="50"/>
  <c r="G17" i="50"/>
  <c r="H17" i="50"/>
  <c r="H18" i="50"/>
  <c r="I17" i="50"/>
  <c r="J17" i="50"/>
  <c r="K17" i="50"/>
  <c r="L17" i="50"/>
  <c r="L18" i="50"/>
  <c r="M17" i="50"/>
  <c r="N17" i="50"/>
  <c r="O17" i="50"/>
  <c r="P17" i="50"/>
  <c r="P18" i="50"/>
  <c r="Q17" i="50"/>
  <c r="R17" i="50"/>
  <c r="S17" i="50"/>
  <c r="T17" i="50"/>
  <c r="U17" i="50"/>
  <c r="U18" i="50"/>
  <c r="V17" i="50"/>
  <c r="C17" i="50"/>
  <c r="D14" i="50"/>
  <c r="D15" i="50"/>
  <c r="E14" i="50"/>
  <c r="F14" i="50"/>
  <c r="G14" i="50"/>
  <c r="G15" i="50"/>
  <c r="H14" i="50"/>
  <c r="H15" i="50"/>
  <c r="I14" i="50"/>
  <c r="J14" i="50"/>
  <c r="K14" i="50"/>
  <c r="K15" i="50"/>
  <c r="L14" i="50"/>
  <c r="L15" i="50"/>
  <c r="M14" i="50"/>
  <c r="N14" i="50"/>
  <c r="O14" i="50"/>
  <c r="O15" i="50"/>
  <c r="P14" i="50"/>
  <c r="Q14" i="50"/>
  <c r="Q15" i="50"/>
  <c r="R14" i="50"/>
  <c r="R15" i="50"/>
  <c r="S14" i="50"/>
  <c r="T14" i="50"/>
  <c r="U14" i="50"/>
  <c r="U15" i="50"/>
  <c r="V14" i="50"/>
  <c r="C14" i="50"/>
  <c r="D11" i="50"/>
  <c r="E11" i="50"/>
  <c r="F11" i="50"/>
  <c r="G11" i="50"/>
  <c r="H11" i="50"/>
  <c r="I11" i="50"/>
  <c r="J11" i="50"/>
  <c r="K11" i="50"/>
  <c r="L11" i="50"/>
  <c r="M11" i="50"/>
  <c r="N11" i="50"/>
  <c r="O11" i="50"/>
  <c r="P11" i="50"/>
  <c r="Q11" i="50"/>
  <c r="R11" i="50"/>
  <c r="S11" i="50"/>
  <c r="T11" i="50"/>
  <c r="U11" i="50"/>
  <c r="V11" i="50"/>
  <c r="C11" i="50"/>
  <c r="C7" i="50"/>
  <c r="C8" i="50"/>
  <c r="B17" i="50"/>
  <c r="N18" i="50"/>
  <c r="B14" i="50"/>
  <c r="B11" i="50"/>
  <c r="T18" i="50"/>
  <c r="R18" i="50"/>
  <c r="M18" i="50"/>
  <c r="J18" i="50"/>
  <c r="I18" i="50"/>
  <c r="E18" i="50"/>
  <c r="D18" i="50"/>
  <c r="T15" i="50"/>
  <c r="N15" i="50"/>
  <c r="M15" i="50"/>
  <c r="I15" i="50"/>
  <c r="F15" i="50"/>
  <c r="C15" i="50"/>
  <c r="V7" i="50"/>
  <c r="U7" i="50"/>
  <c r="U8" i="50"/>
  <c r="T7" i="50"/>
  <c r="T8" i="50"/>
  <c r="S7" i="50"/>
  <c r="S8" i="50"/>
  <c r="R7" i="50"/>
  <c r="Q7" i="50"/>
  <c r="Q8" i="50"/>
  <c r="P7" i="50"/>
  <c r="O7" i="50"/>
  <c r="O8" i="50"/>
  <c r="N7" i="50"/>
  <c r="M7" i="50"/>
  <c r="M8" i="50"/>
  <c r="L7" i="50"/>
  <c r="K7" i="50"/>
  <c r="K4" i="51"/>
  <c r="K5" i="51"/>
  <c r="J7" i="50"/>
  <c r="I7" i="50"/>
  <c r="H7" i="50"/>
  <c r="H8" i="50"/>
  <c r="G7" i="50"/>
  <c r="F7" i="50"/>
  <c r="E7" i="50"/>
  <c r="E8" i="50"/>
  <c r="D7" i="50"/>
  <c r="D8" i="50"/>
  <c r="B7" i="50"/>
  <c r="B8" i="50"/>
  <c r="B9" i="50"/>
  <c r="V14" i="49"/>
  <c r="V15" i="49"/>
  <c r="C14" i="49"/>
  <c r="D14" i="49"/>
  <c r="E14" i="49"/>
  <c r="E15" i="49"/>
  <c r="F14" i="49"/>
  <c r="F15" i="49"/>
  <c r="G14" i="49"/>
  <c r="H14" i="49"/>
  <c r="I14" i="49"/>
  <c r="J14" i="49"/>
  <c r="K14" i="49"/>
  <c r="K15" i="49"/>
  <c r="L14" i="49"/>
  <c r="M14" i="49"/>
  <c r="N14" i="49"/>
  <c r="O14" i="49"/>
  <c r="O15" i="49"/>
  <c r="P14" i="49"/>
  <c r="Q14" i="49"/>
  <c r="R14" i="49"/>
  <c r="S14" i="49"/>
  <c r="S15" i="49"/>
  <c r="T14" i="49"/>
  <c r="U14" i="49"/>
  <c r="B14" i="49"/>
  <c r="V17" i="49"/>
  <c r="U17" i="49"/>
  <c r="T17" i="49"/>
  <c r="S17" i="49"/>
  <c r="R17" i="49"/>
  <c r="Q17" i="49"/>
  <c r="P17" i="49"/>
  <c r="P18" i="49"/>
  <c r="O17" i="49"/>
  <c r="N17" i="49"/>
  <c r="M17" i="49"/>
  <c r="L17" i="49"/>
  <c r="L18" i="49"/>
  <c r="K17" i="49"/>
  <c r="J17" i="49"/>
  <c r="I17" i="49"/>
  <c r="H17" i="49"/>
  <c r="H18" i="49"/>
  <c r="G17" i="49"/>
  <c r="F17" i="49"/>
  <c r="E17" i="49"/>
  <c r="D17" i="49"/>
  <c r="C17" i="49"/>
  <c r="B17" i="49"/>
  <c r="G15" i="49"/>
  <c r="V11" i="49"/>
  <c r="U11" i="49"/>
  <c r="U12" i="49"/>
  <c r="T11" i="49"/>
  <c r="S11" i="49"/>
  <c r="R11" i="49"/>
  <c r="Q11" i="49"/>
  <c r="Q12" i="49"/>
  <c r="P11" i="49"/>
  <c r="O11" i="49"/>
  <c r="O12" i="49"/>
  <c r="N11" i="49"/>
  <c r="M11" i="49"/>
  <c r="M12" i="49"/>
  <c r="L11" i="49"/>
  <c r="K11" i="49"/>
  <c r="J11" i="49"/>
  <c r="I11" i="49"/>
  <c r="I12" i="49"/>
  <c r="H11" i="49"/>
  <c r="G11" i="49"/>
  <c r="G12" i="49"/>
  <c r="F11" i="49"/>
  <c r="E11" i="49"/>
  <c r="D11" i="49"/>
  <c r="C11" i="49"/>
  <c r="C12" i="49"/>
  <c r="B11" i="49"/>
  <c r="E12" i="49"/>
  <c r="V7" i="49"/>
  <c r="V4" i="49"/>
  <c r="U7" i="49"/>
  <c r="T7" i="49"/>
  <c r="S7" i="49"/>
  <c r="R7" i="49"/>
  <c r="R4" i="52"/>
  <c r="R5" i="52"/>
  <c r="R8" i="49"/>
  <c r="Q7" i="49"/>
  <c r="Q8" i="49"/>
  <c r="P7" i="49"/>
  <c r="P8" i="49"/>
  <c r="O7" i="49"/>
  <c r="O4" i="51"/>
  <c r="O5" i="51"/>
  <c r="N7" i="49"/>
  <c r="N4" i="49"/>
  <c r="M7" i="49"/>
  <c r="L7" i="49"/>
  <c r="L4" i="51"/>
  <c r="L5" i="51"/>
  <c r="L4" i="49"/>
  <c r="K7" i="49"/>
  <c r="K8" i="49"/>
  <c r="J7" i="49"/>
  <c r="I7" i="49"/>
  <c r="I8" i="49"/>
  <c r="H7" i="49"/>
  <c r="G7" i="49"/>
  <c r="G8" i="49"/>
  <c r="F7" i="49"/>
  <c r="E7" i="49"/>
  <c r="D7" i="49"/>
  <c r="C7" i="49"/>
  <c r="B7" i="49"/>
  <c r="B8" i="49"/>
  <c r="S12" i="48"/>
  <c r="O12" i="48"/>
  <c r="K12" i="48"/>
  <c r="G12" i="48"/>
  <c r="C12" i="48"/>
  <c r="T7" i="48"/>
  <c r="T8" i="48"/>
  <c r="P7" i="48"/>
  <c r="P8" i="48"/>
  <c r="L7" i="48"/>
  <c r="L8" i="48"/>
  <c r="H7" i="48"/>
  <c r="H8" i="48"/>
  <c r="D7" i="48"/>
  <c r="D8" i="48"/>
  <c r="B5" i="48"/>
  <c r="S6" i="48"/>
  <c r="B4" i="48"/>
  <c r="U6" i="48"/>
  <c r="T6" i="48"/>
  <c r="L6" i="48"/>
  <c r="H6" i="48"/>
  <c r="G6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/>
  <c r="U7" i="48"/>
  <c r="U8" i="48"/>
  <c r="S7" i="48"/>
  <c r="S8" i="48"/>
  <c r="S9" i="48"/>
  <c r="R7" i="48"/>
  <c r="R8" i="48"/>
  <c r="Q7" i="48"/>
  <c r="Q8" i="48"/>
  <c r="O7" i="48"/>
  <c r="O8" i="48"/>
  <c r="N7" i="48"/>
  <c r="N8" i="48"/>
  <c r="M7" i="48"/>
  <c r="M8" i="48"/>
  <c r="K7" i="48"/>
  <c r="K8" i="48"/>
  <c r="J7" i="48"/>
  <c r="J8" i="48"/>
  <c r="I7" i="48"/>
  <c r="I8" i="48"/>
  <c r="I9" i="48"/>
  <c r="G7" i="48"/>
  <c r="G8" i="48"/>
  <c r="F7" i="48"/>
  <c r="F8" i="48"/>
  <c r="E7" i="48"/>
  <c r="E8" i="48"/>
  <c r="E9" i="48"/>
  <c r="C7" i="48"/>
  <c r="C8" i="48"/>
  <c r="B7" i="48"/>
  <c r="B8" i="48"/>
  <c r="B9" i="48"/>
  <c r="B6" i="48"/>
  <c r="B7" i="46"/>
  <c r="B8" i="46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/>
  <c r="U7" i="46"/>
  <c r="U8" i="46"/>
  <c r="T7" i="46"/>
  <c r="T8" i="46"/>
  <c r="S7" i="46"/>
  <c r="S8" i="46"/>
  <c r="R7" i="46"/>
  <c r="R8" i="46"/>
  <c r="R9" i="46"/>
  <c r="Q7" i="46"/>
  <c r="Q8" i="46"/>
  <c r="P7" i="46"/>
  <c r="P8" i="46"/>
  <c r="P9" i="46"/>
  <c r="O7" i="46"/>
  <c r="O8" i="46"/>
  <c r="O9" i="46"/>
  <c r="N7" i="46"/>
  <c r="N8" i="46"/>
  <c r="M7" i="46"/>
  <c r="M8" i="46"/>
  <c r="M9" i="46"/>
  <c r="L7" i="46"/>
  <c r="L8" i="46"/>
  <c r="K7" i="46"/>
  <c r="K8" i="46"/>
  <c r="J7" i="46"/>
  <c r="J8" i="46"/>
  <c r="I7" i="46"/>
  <c r="I8" i="46"/>
  <c r="H7" i="46"/>
  <c r="H8" i="46"/>
  <c r="H9" i="46"/>
  <c r="G7" i="46"/>
  <c r="G8" i="46"/>
  <c r="F7" i="46"/>
  <c r="F8" i="46"/>
  <c r="F9" i="46"/>
  <c r="E7" i="46"/>
  <c r="E8" i="46"/>
  <c r="D7" i="46"/>
  <c r="D8" i="46"/>
  <c r="D9" i="46"/>
  <c r="C7" i="46"/>
  <c r="C8" i="46"/>
  <c r="O8" i="38"/>
  <c r="T8" i="36"/>
  <c r="V8" i="36"/>
  <c r="C7" i="34"/>
  <c r="G8" i="35"/>
  <c r="V8" i="35"/>
  <c r="E8" i="34"/>
  <c r="Q8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G5" i="29"/>
  <c r="R8" i="30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D8" i="26"/>
  <c r="B7" i="45"/>
  <c r="B8" i="45"/>
  <c r="B9" i="45"/>
  <c r="D17" i="45"/>
  <c r="E17" i="45"/>
  <c r="E18" i="45"/>
  <c r="F17" i="45"/>
  <c r="G17" i="45"/>
  <c r="G18" i="45"/>
  <c r="H17" i="45"/>
  <c r="H18" i="45"/>
  <c r="I17" i="45"/>
  <c r="J17" i="45"/>
  <c r="K17" i="45"/>
  <c r="K18" i="45"/>
  <c r="L17" i="45"/>
  <c r="M17" i="45"/>
  <c r="M18" i="45"/>
  <c r="N17" i="45"/>
  <c r="O17" i="45"/>
  <c r="O18" i="45"/>
  <c r="P17" i="45"/>
  <c r="Q17" i="45"/>
  <c r="R17" i="45"/>
  <c r="S17" i="45"/>
  <c r="T17" i="45"/>
  <c r="U17" i="45"/>
  <c r="U18" i="45"/>
  <c r="V17" i="45"/>
  <c r="C17" i="45"/>
  <c r="B17" i="45"/>
  <c r="I18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T18" i="45"/>
  <c r="C18" i="45"/>
  <c r="V7" i="45"/>
  <c r="V8" i="45"/>
  <c r="U7" i="45"/>
  <c r="U8" i="45"/>
  <c r="T7" i="45"/>
  <c r="T8" i="45"/>
  <c r="S7" i="45"/>
  <c r="S8" i="45"/>
  <c r="R7" i="45"/>
  <c r="R8" i="45"/>
  <c r="Q7" i="45"/>
  <c r="Q8" i="45"/>
  <c r="P7" i="45"/>
  <c r="O7" i="45"/>
  <c r="O8" i="45"/>
  <c r="N7" i="45"/>
  <c r="M7" i="45"/>
  <c r="M8" i="45"/>
  <c r="L7" i="45"/>
  <c r="L8" i="45"/>
  <c r="K7" i="45"/>
  <c r="K8" i="45"/>
  <c r="J7" i="45"/>
  <c r="J8" i="45"/>
  <c r="I7" i="45"/>
  <c r="I8" i="45"/>
  <c r="H7" i="45"/>
  <c r="H8" i="45"/>
  <c r="G7" i="45"/>
  <c r="G8" i="45"/>
  <c r="F7" i="45"/>
  <c r="F8" i="45"/>
  <c r="E7" i="45"/>
  <c r="E8" i="45"/>
  <c r="D7" i="45"/>
  <c r="D8" i="45"/>
  <c r="C7" i="45"/>
  <c r="C8" i="45"/>
  <c r="C5" i="44"/>
  <c r="V8" i="44"/>
  <c r="C17" i="44"/>
  <c r="C18" i="44"/>
  <c r="D17" i="44"/>
  <c r="E17" i="44"/>
  <c r="F17" i="44"/>
  <c r="F18" i="44"/>
  <c r="G17" i="44"/>
  <c r="H17" i="44"/>
  <c r="I17" i="44"/>
  <c r="J17" i="44"/>
  <c r="J18" i="44"/>
  <c r="K17" i="44"/>
  <c r="L17" i="44"/>
  <c r="M17" i="44"/>
  <c r="N17" i="44"/>
  <c r="O17" i="44"/>
  <c r="P17" i="44"/>
  <c r="P18" i="44"/>
  <c r="Q17" i="44"/>
  <c r="Q18" i="44"/>
  <c r="R17" i="44"/>
  <c r="S17" i="44"/>
  <c r="T17" i="44"/>
  <c r="U17" i="44"/>
  <c r="U18" i="44"/>
  <c r="V17" i="44"/>
  <c r="B17" i="44"/>
  <c r="C14" i="44"/>
  <c r="C15" i="44"/>
  <c r="D14" i="44"/>
  <c r="E14" i="44"/>
  <c r="F14" i="44"/>
  <c r="F15" i="44"/>
  <c r="G14" i="44"/>
  <c r="H14" i="44"/>
  <c r="H15" i="44"/>
  <c r="I14" i="44"/>
  <c r="I15" i="44"/>
  <c r="J14" i="44"/>
  <c r="J15" i="44"/>
  <c r="K14" i="44"/>
  <c r="K15" i="44"/>
  <c r="L14" i="44"/>
  <c r="M14" i="44"/>
  <c r="N14" i="44"/>
  <c r="N15" i="44"/>
  <c r="O14" i="44"/>
  <c r="O15" i="44"/>
  <c r="P14" i="44"/>
  <c r="P15" i="44"/>
  <c r="Q14" i="44"/>
  <c r="R14" i="44"/>
  <c r="R15" i="44"/>
  <c r="S14" i="44"/>
  <c r="S15" i="44"/>
  <c r="T14" i="44"/>
  <c r="U14" i="44"/>
  <c r="V14" i="44"/>
  <c r="V15" i="44"/>
  <c r="B14" i="44"/>
  <c r="V11" i="44"/>
  <c r="C11" i="44"/>
  <c r="D11" i="44"/>
  <c r="E11" i="44"/>
  <c r="F11" i="44"/>
  <c r="G11" i="44"/>
  <c r="G12" i="44"/>
  <c r="H11" i="44"/>
  <c r="I11" i="44"/>
  <c r="J11" i="44"/>
  <c r="J12" i="44"/>
  <c r="K11" i="44"/>
  <c r="L11" i="44"/>
  <c r="M11" i="44"/>
  <c r="N11" i="44"/>
  <c r="N12" i="44"/>
  <c r="O11" i="44"/>
  <c r="P11" i="44"/>
  <c r="P12" i="44"/>
  <c r="Q11" i="44"/>
  <c r="R11" i="44"/>
  <c r="S11" i="44"/>
  <c r="T11" i="44"/>
  <c r="U11" i="44"/>
  <c r="B11" i="44"/>
  <c r="C7" i="44"/>
  <c r="C8" i="44"/>
  <c r="C4" i="44"/>
  <c r="T18" i="44"/>
  <c r="S18" i="44"/>
  <c r="M18" i="44"/>
  <c r="I18" i="44"/>
  <c r="G18" i="44"/>
  <c r="D18" i="44"/>
  <c r="U15" i="44"/>
  <c r="T15" i="44"/>
  <c r="Q15" i="44"/>
  <c r="M15" i="44"/>
  <c r="L15" i="44"/>
  <c r="G15" i="44"/>
  <c r="E15" i="44"/>
  <c r="D15" i="44"/>
  <c r="V12" i="44"/>
  <c r="S12" i="44"/>
  <c r="M12" i="44"/>
  <c r="H12" i="44"/>
  <c r="E12" i="44"/>
  <c r="V7" i="44"/>
  <c r="U7" i="44"/>
  <c r="U8" i="44"/>
  <c r="T7" i="44"/>
  <c r="T8" i="44"/>
  <c r="S7" i="44"/>
  <c r="S8" i="44"/>
  <c r="R7" i="44"/>
  <c r="R8" i="44"/>
  <c r="Q7" i="44"/>
  <c r="Q8" i="44"/>
  <c r="P7" i="44"/>
  <c r="P8" i="44"/>
  <c r="O7" i="44"/>
  <c r="O8" i="44"/>
  <c r="N7" i="44"/>
  <c r="N8" i="44"/>
  <c r="M7" i="44"/>
  <c r="M8" i="44"/>
  <c r="L7" i="44"/>
  <c r="L8" i="44"/>
  <c r="L9" i="44"/>
  <c r="K7" i="44"/>
  <c r="K8" i="44"/>
  <c r="J7" i="44"/>
  <c r="J8" i="44"/>
  <c r="I7" i="44"/>
  <c r="I8" i="44"/>
  <c r="H7" i="44"/>
  <c r="H8" i="44"/>
  <c r="G7" i="44"/>
  <c r="G8" i="44"/>
  <c r="F7" i="44"/>
  <c r="F8" i="44"/>
  <c r="E7" i="44"/>
  <c r="E8" i="44"/>
  <c r="D7" i="44"/>
  <c r="D8" i="44"/>
  <c r="B7" i="44"/>
  <c r="B8" i="44"/>
  <c r="P4" i="44"/>
  <c r="P5" i="44"/>
  <c r="O4" i="44"/>
  <c r="N4" i="44"/>
  <c r="N5" i="44"/>
  <c r="J4" i="44"/>
  <c r="J5" i="44"/>
  <c r="C7" i="40"/>
  <c r="C8" i="40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/>
  <c r="Q9" i="43"/>
  <c r="P7" i="43"/>
  <c r="P8" i="43"/>
  <c r="O7" i="43"/>
  <c r="N7" i="43"/>
  <c r="M7" i="43"/>
  <c r="L7" i="43"/>
  <c r="L8" i="43"/>
  <c r="K7" i="43"/>
  <c r="J7" i="43"/>
  <c r="I7" i="43"/>
  <c r="I8" i="43"/>
  <c r="H7" i="43"/>
  <c r="H8" i="43"/>
  <c r="G7" i="43"/>
  <c r="G8" i="43"/>
  <c r="F7" i="43"/>
  <c r="E7" i="43"/>
  <c r="E8" i="43"/>
  <c r="D7" i="43"/>
  <c r="D8" i="43"/>
  <c r="C7" i="43"/>
  <c r="C8" i="43"/>
  <c r="B7" i="43"/>
  <c r="B8" i="43"/>
  <c r="F8" i="42"/>
  <c r="Q8" i="42"/>
  <c r="R8" i="42"/>
  <c r="R9" i="42"/>
  <c r="V8" i="42"/>
  <c r="B7" i="42"/>
  <c r="B8" i="42"/>
  <c r="B9" i="42"/>
  <c r="C7" i="42"/>
  <c r="C8" i="42"/>
  <c r="C12" i="42"/>
  <c r="C15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U8" i="42"/>
  <c r="T7" i="42"/>
  <c r="S7" i="42"/>
  <c r="S8" i="42"/>
  <c r="R7" i="42"/>
  <c r="Q7" i="42"/>
  <c r="P7" i="42"/>
  <c r="P8" i="42"/>
  <c r="O7" i="42"/>
  <c r="O8" i="42"/>
  <c r="N7" i="42"/>
  <c r="N8" i="42"/>
  <c r="M7" i="42"/>
  <c r="M8" i="42"/>
  <c r="L7" i="42"/>
  <c r="K7" i="42"/>
  <c r="J7" i="42"/>
  <c r="J8" i="42"/>
  <c r="J9" i="42"/>
  <c r="I7" i="42"/>
  <c r="H7" i="42"/>
  <c r="G7" i="42"/>
  <c r="F7" i="42"/>
  <c r="E7" i="42"/>
  <c r="E8" i="42"/>
  <c r="D7" i="42"/>
  <c r="B7" i="41"/>
  <c r="K8" i="41"/>
  <c r="K9" i="41"/>
  <c r="N8" i="41"/>
  <c r="B8" i="41"/>
  <c r="B9" i="4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V8" i="41"/>
  <c r="V9" i="41"/>
  <c r="U7" i="41"/>
  <c r="T7" i="41"/>
  <c r="S7" i="41"/>
  <c r="S8" i="41"/>
  <c r="R7" i="41"/>
  <c r="R8" i="41"/>
  <c r="Q7" i="41"/>
  <c r="P7" i="41"/>
  <c r="O7" i="41"/>
  <c r="N7" i="41"/>
  <c r="M7" i="41"/>
  <c r="L7" i="41"/>
  <c r="L8" i="41"/>
  <c r="L9" i="41"/>
  <c r="K7" i="41"/>
  <c r="J7" i="41"/>
  <c r="J8" i="41"/>
  <c r="I7" i="41"/>
  <c r="H7" i="41"/>
  <c r="H8" i="41"/>
  <c r="H9" i="41"/>
  <c r="G7" i="41"/>
  <c r="G8" i="41"/>
  <c r="F7" i="41"/>
  <c r="F8" i="41"/>
  <c r="E7" i="41"/>
  <c r="E8" i="41"/>
  <c r="D7" i="41"/>
  <c r="D8" i="41"/>
  <c r="C7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J4" i="40"/>
  <c r="V7" i="40"/>
  <c r="L7" i="40"/>
  <c r="L8" i="40"/>
  <c r="M7" i="40"/>
  <c r="M4" i="40"/>
  <c r="M5" i="40"/>
  <c r="N7" i="40"/>
  <c r="N8" i="40"/>
  <c r="O7" i="40"/>
  <c r="P7" i="40"/>
  <c r="P4" i="40"/>
  <c r="P5" i="40"/>
  <c r="P8" i="40"/>
  <c r="Q7" i="40"/>
  <c r="Q4" i="40"/>
  <c r="Q5" i="40"/>
  <c r="R7" i="40"/>
  <c r="R8" i="40"/>
  <c r="S7" i="40"/>
  <c r="T7" i="40"/>
  <c r="T8" i="40"/>
  <c r="U7" i="40"/>
  <c r="D7" i="40"/>
  <c r="E7" i="40"/>
  <c r="E8" i="40"/>
  <c r="F7" i="40"/>
  <c r="G7" i="40"/>
  <c r="G8" i="40"/>
  <c r="H7" i="40"/>
  <c r="H8" i="40"/>
  <c r="I7" i="40"/>
  <c r="I8" i="40"/>
  <c r="J7" i="40"/>
  <c r="J8" i="40"/>
  <c r="K7" i="40"/>
  <c r="V7" i="39"/>
  <c r="U7" i="39"/>
  <c r="U8" i="39"/>
  <c r="T7" i="39"/>
  <c r="S7" i="39"/>
  <c r="R7" i="39"/>
  <c r="Q7" i="39"/>
  <c r="Q8" i="39"/>
  <c r="P7" i="39"/>
  <c r="O7" i="39"/>
  <c r="O8" i="39"/>
  <c r="N7" i="39"/>
  <c r="M7" i="39"/>
  <c r="M8" i="39"/>
  <c r="L7" i="39"/>
  <c r="K7" i="39"/>
  <c r="K8" i="39"/>
  <c r="J7" i="39"/>
  <c r="J8" i="39"/>
  <c r="I7" i="39"/>
  <c r="I8" i="39"/>
  <c r="H7" i="39"/>
  <c r="G7" i="39"/>
  <c r="G8" i="39"/>
  <c r="F7" i="39"/>
  <c r="F8" i="39"/>
  <c r="E7" i="39"/>
  <c r="D7" i="39"/>
  <c r="C7" i="39"/>
  <c r="V7" i="38"/>
  <c r="V8" i="38"/>
  <c r="U7" i="38"/>
  <c r="U8" i="38"/>
  <c r="T7" i="38"/>
  <c r="T4" i="38"/>
  <c r="S7" i="38"/>
  <c r="S8" i="38"/>
  <c r="R7" i="38"/>
  <c r="Q7" i="38"/>
  <c r="Q8" i="38"/>
  <c r="P7" i="38"/>
  <c r="O7" i="38"/>
  <c r="N7" i="38"/>
  <c r="N8" i="38"/>
  <c r="M7" i="38"/>
  <c r="M8" i="38"/>
  <c r="L7" i="38"/>
  <c r="K7" i="38"/>
  <c r="K8" i="38"/>
  <c r="J7" i="38"/>
  <c r="I7" i="38"/>
  <c r="I8" i="38"/>
  <c r="H7" i="38"/>
  <c r="B7" i="38"/>
  <c r="B8" i="38"/>
  <c r="G7" i="38"/>
  <c r="G8" i="38"/>
  <c r="F7" i="38"/>
  <c r="F8" i="38"/>
  <c r="E7" i="38"/>
  <c r="E8" i="38"/>
  <c r="D7" i="38"/>
  <c r="C7" i="38"/>
  <c r="C8" i="38"/>
  <c r="C7" i="37"/>
  <c r="B16" i="37"/>
  <c r="B17" i="37"/>
  <c r="B18" i="37"/>
  <c r="B13" i="37"/>
  <c r="B14" i="37"/>
  <c r="B10" i="37"/>
  <c r="B11" i="37"/>
  <c r="B12" i="37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F7" i="37"/>
  <c r="F8" i="37"/>
  <c r="E7" i="37"/>
  <c r="E8" i="37"/>
  <c r="D7" i="37"/>
  <c r="D8" i="37"/>
  <c r="T4" i="36"/>
  <c r="T5" i="36"/>
  <c r="B10" i="36"/>
  <c r="B11" i="36"/>
  <c r="B12" i="36"/>
  <c r="B16" i="36"/>
  <c r="B17" i="36"/>
  <c r="B18" i="36"/>
  <c r="B13" i="36"/>
  <c r="B14" i="36"/>
  <c r="V7" i="36"/>
  <c r="V4" i="36"/>
  <c r="V5" i="36"/>
  <c r="U7" i="36"/>
  <c r="T7" i="36"/>
  <c r="S7" i="36"/>
  <c r="R7" i="36"/>
  <c r="Q7" i="36"/>
  <c r="P7" i="36"/>
  <c r="O7" i="36"/>
  <c r="O8" i="36"/>
  <c r="N7" i="36"/>
  <c r="M7" i="36"/>
  <c r="M8" i="36"/>
  <c r="M4" i="36"/>
  <c r="M5" i="36"/>
  <c r="L7" i="36"/>
  <c r="K7" i="36"/>
  <c r="J7" i="36"/>
  <c r="J8" i="36"/>
  <c r="J4" i="36"/>
  <c r="I7" i="36"/>
  <c r="H7" i="36"/>
  <c r="G7" i="36"/>
  <c r="G4" i="36"/>
  <c r="G5" i="36"/>
  <c r="G8" i="36"/>
  <c r="F7" i="36"/>
  <c r="E7" i="36"/>
  <c r="D7" i="36"/>
  <c r="C7" i="36"/>
  <c r="S7" i="35"/>
  <c r="S8" i="35"/>
  <c r="O7" i="35"/>
  <c r="O8" i="35"/>
  <c r="K7" i="35"/>
  <c r="K8" i="35"/>
  <c r="G7" i="35"/>
  <c r="B10" i="35"/>
  <c r="B11" i="35"/>
  <c r="B16" i="35"/>
  <c r="B17" i="35"/>
  <c r="B13" i="35"/>
  <c r="B14" i="35"/>
  <c r="V7" i="35"/>
  <c r="U7" i="35"/>
  <c r="U8" i="35"/>
  <c r="T7" i="35"/>
  <c r="T8" i="35"/>
  <c r="R7" i="35"/>
  <c r="R8" i="35"/>
  <c r="Q7" i="35"/>
  <c r="Q8" i="35"/>
  <c r="P7" i="35"/>
  <c r="P8" i="35"/>
  <c r="N7" i="35"/>
  <c r="N8" i="35"/>
  <c r="M7" i="35"/>
  <c r="M8" i="35"/>
  <c r="L7" i="35"/>
  <c r="L8" i="35"/>
  <c r="J7" i="35"/>
  <c r="J8" i="35"/>
  <c r="I7" i="35"/>
  <c r="I8" i="35"/>
  <c r="H7" i="35"/>
  <c r="H8" i="35"/>
  <c r="F7" i="35"/>
  <c r="F8" i="35"/>
  <c r="E7" i="35"/>
  <c r="E8" i="35"/>
  <c r="D7" i="35"/>
  <c r="D8" i="35"/>
  <c r="B16" i="34"/>
  <c r="B17" i="34"/>
  <c r="B13" i="34"/>
  <c r="B14" i="34"/>
  <c r="B10" i="34"/>
  <c r="B11" i="34"/>
  <c r="V7" i="34"/>
  <c r="V8" i="34"/>
  <c r="U7" i="34"/>
  <c r="U8" i="34"/>
  <c r="T7" i="34"/>
  <c r="T8" i="34"/>
  <c r="S7" i="34"/>
  <c r="S8" i="34"/>
  <c r="R7" i="34"/>
  <c r="Q7" i="34"/>
  <c r="P7" i="34"/>
  <c r="P8" i="34"/>
  <c r="O7" i="34"/>
  <c r="O8" i="34"/>
  <c r="N7" i="34"/>
  <c r="N8" i="34"/>
  <c r="M7" i="34"/>
  <c r="M8" i="34"/>
  <c r="L7" i="34"/>
  <c r="L8" i="34"/>
  <c r="K7" i="34"/>
  <c r="K8" i="34"/>
  <c r="J7" i="34"/>
  <c r="J8" i="34"/>
  <c r="I7" i="34"/>
  <c r="I8" i="34"/>
  <c r="H7" i="34"/>
  <c r="H8" i="34"/>
  <c r="G7" i="34"/>
  <c r="G8" i="34"/>
  <c r="F7" i="34"/>
  <c r="F8" i="34"/>
  <c r="E7" i="34"/>
  <c r="D7" i="34"/>
  <c r="B16" i="33"/>
  <c r="B13" i="33"/>
  <c r="B14" i="33"/>
  <c r="B10" i="33"/>
  <c r="B11" i="33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B17" i="33"/>
  <c r="O14" i="33"/>
  <c r="P14" i="33"/>
  <c r="Q14" i="33"/>
  <c r="R14" i="33"/>
  <c r="R15" i="33"/>
  <c r="S14" i="33"/>
  <c r="T14" i="33"/>
  <c r="U14" i="33"/>
  <c r="V14" i="33"/>
  <c r="C14" i="33"/>
  <c r="D14" i="33"/>
  <c r="E14" i="33"/>
  <c r="F14" i="33"/>
  <c r="G14" i="33"/>
  <c r="H14" i="33"/>
  <c r="H15" i="33"/>
  <c r="I14" i="33"/>
  <c r="J14" i="33"/>
  <c r="K14" i="33"/>
  <c r="L14" i="33"/>
  <c r="L15" i="33"/>
  <c r="M14" i="33"/>
  <c r="N14" i="33"/>
  <c r="M11" i="33"/>
  <c r="N11" i="33"/>
  <c r="O11" i="33"/>
  <c r="P11" i="33"/>
  <c r="Q11" i="33"/>
  <c r="R11" i="33"/>
  <c r="R12" i="33"/>
  <c r="S11" i="33"/>
  <c r="T11" i="33"/>
  <c r="U11" i="33"/>
  <c r="V11" i="33"/>
  <c r="V12" i="33"/>
  <c r="C11" i="33"/>
  <c r="D11" i="33"/>
  <c r="E11" i="33"/>
  <c r="F11" i="33"/>
  <c r="F12" i="33"/>
  <c r="G11" i="33"/>
  <c r="H11" i="33"/>
  <c r="I11" i="33"/>
  <c r="J11" i="33"/>
  <c r="K11" i="33"/>
  <c r="L11" i="33"/>
  <c r="C7" i="33"/>
  <c r="B16" i="32"/>
  <c r="B17" i="32"/>
  <c r="B13" i="32"/>
  <c r="B10" i="32"/>
  <c r="B11" i="32"/>
  <c r="S12" i="32"/>
  <c r="C12" i="32"/>
  <c r="C7" i="32"/>
  <c r="D7" i="32"/>
  <c r="D8" i="32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F15" i="32"/>
  <c r="G14" i="32"/>
  <c r="H14" i="32"/>
  <c r="I14" i="32"/>
  <c r="J14" i="32"/>
  <c r="J15" i="32"/>
  <c r="K14" i="32"/>
  <c r="L14" i="32"/>
  <c r="M14" i="32"/>
  <c r="N14" i="32"/>
  <c r="O14" i="32"/>
  <c r="P14" i="32"/>
  <c r="Q14" i="32"/>
  <c r="R14" i="32"/>
  <c r="R15" i="32"/>
  <c r="D14" i="32"/>
  <c r="O4" i="32"/>
  <c r="P4" i="32"/>
  <c r="Q4" i="32"/>
  <c r="R4" i="32"/>
  <c r="S4" i="32"/>
  <c r="T4" i="32"/>
  <c r="U4" i="32"/>
  <c r="U5" i="32"/>
  <c r="V4" i="32"/>
  <c r="E4" i="32"/>
  <c r="F4" i="32"/>
  <c r="G4" i="32"/>
  <c r="H4" i="32"/>
  <c r="I4" i="32"/>
  <c r="I5" i="32"/>
  <c r="J4" i="32"/>
  <c r="K4" i="32"/>
  <c r="L4" i="32"/>
  <c r="M4" i="32"/>
  <c r="N4" i="32"/>
  <c r="D4" i="32"/>
  <c r="D5" i="32"/>
  <c r="D4" i="29"/>
  <c r="D5" i="29"/>
  <c r="C4" i="29"/>
  <c r="V7" i="33"/>
  <c r="U7" i="33"/>
  <c r="T7" i="33"/>
  <c r="T8" i="33"/>
  <c r="S7" i="33"/>
  <c r="S8" i="33"/>
  <c r="R7" i="33"/>
  <c r="R8" i="33"/>
  <c r="Q7" i="33"/>
  <c r="P7" i="33"/>
  <c r="P8" i="33"/>
  <c r="O7" i="33"/>
  <c r="N7" i="33"/>
  <c r="N8" i="33"/>
  <c r="M7" i="33"/>
  <c r="M8" i="33"/>
  <c r="L7" i="33"/>
  <c r="K7" i="33"/>
  <c r="K8" i="33"/>
  <c r="J7" i="33"/>
  <c r="I7" i="33"/>
  <c r="H7" i="33"/>
  <c r="H8" i="33"/>
  <c r="G7" i="33"/>
  <c r="G8" i="33"/>
  <c r="F7" i="33"/>
  <c r="F8" i="33"/>
  <c r="E7" i="33"/>
  <c r="E4" i="33"/>
  <c r="E5" i="33"/>
  <c r="D7" i="33"/>
  <c r="D8" i="33"/>
  <c r="B14" i="32"/>
  <c r="B15" i="32"/>
  <c r="V11" i="32"/>
  <c r="U11" i="32"/>
  <c r="T11" i="32"/>
  <c r="S11" i="32"/>
  <c r="R11" i="32"/>
  <c r="Q11" i="32"/>
  <c r="P11" i="32"/>
  <c r="O11" i="32"/>
  <c r="O12" i="32"/>
  <c r="N11" i="32"/>
  <c r="M11" i="32"/>
  <c r="L11" i="32"/>
  <c r="K11" i="32"/>
  <c r="J11" i="32"/>
  <c r="I11" i="32"/>
  <c r="H11" i="32"/>
  <c r="G11" i="32"/>
  <c r="G12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S8" i="31"/>
  <c r="T7" i="31"/>
  <c r="T8" i="31"/>
  <c r="U7" i="31"/>
  <c r="U8" i="31"/>
  <c r="M7" i="31"/>
  <c r="M8" i="31"/>
  <c r="N7" i="31"/>
  <c r="O7" i="31"/>
  <c r="O8" i="31"/>
  <c r="P7" i="31"/>
  <c r="P8" i="31"/>
  <c r="Q7" i="31"/>
  <c r="E7" i="31"/>
  <c r="F7" i="31"/>
  <c r="F8" i="31"/>
  <c r="G7" i="31"/>
  <c r="H7" i="31"/>
  <c r="I7" i="31"/>
  <c r="I8" i="31"/>
  <c r="J7" i="31"/>
  <c r="J8" i="31"/>
  <c r="K7" i="31"/>
  <c r="K8" i="31"/>
  <c r="L7" i="31"/>
  <c r="L8" i="31"/>
  <c r="D7" i="31"/>
  <c r="D8" i="31"/>
  <c r="C7" i="31"/>
  <c r="B16" i="31"/>
  <c r="B17" i="31"/>
  <c r="B13" i="31"/>
  <c r="B14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/>
  <c r="R8" i="31"/>
  <c r="Q8" i="31"/>
  <c r="N8" i="31"/>
  <c r="G8" i="31"/>
  <c r="C8" i="31"/>
  <c r="C9" i="31"/>
  <c r="C7" i="27"/>
  <c r="B7" i="27"/>
  <c r="B8" i="27"/>
  <c r="C7" i="30"/>
  <c r="S17" i="27"/>
  <c r="T17" i="27"/>
  <c r="U17" i="27"/>
  <c r="O17" i="27"/>
  <c r="P17" i="27"/>
  <c r="Q17" i="27"/>
  <c r="R17" i="27"/>
  <c r="G17" i="27"/>
  <c r="H17" i="27"/>
  <c r="I17" i="27"/>
  <c r="I18" i="27"/>
  <c r="J17" i="27"/>
  <c r="K17" i="27"/>
  <c r="L17" i="27"/>
  <c r="M17" i="27"/>
  <c r="N17" i="27"/>
  <c r="D17" i="27"/>
  <c r="E17" i="27"/>
  <c r="F17" i="27"/>
  <c r="C17" i="27"/>
  <c r="R14" i="27"/>
  <c r="S14" i="27"/>
  <c r="T14" i="27"/>
  <c r="U14" i="27"/>
  <c r="N14" i="27"/>
  <c r="O14" i="27"/>
  <c r="P14" i="27"/>
  <c r="Q14" i="27"/>
  <c r="D14" i="27"/>
  <c r="E14" i="27"/>
  <c r="F14" i="27"/>
  <c r="F15" i="27"/>
  <c r="G14" i="27"/>
  <c r="H14" i="27"/>
  <c r="I14" i="27"/>
  <c r="J14" i="27"/>
  <c r="J15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B13" i="27"/>
  <c r="B14" i="27"/>
  <c r="P15" i="27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C7" i="25"/>
  <c r="C8" i="25"/>
  <c r="B16" i="30"/>
  <c r="B17" i="30"/>
  <c r="J18" i="30"/>
  <c r="B13" i="30"/>
  <c r="B14" i="30"/>
  <c r="B10" i="30"/>
  <c r="B11" i="30"/>
  <c r="U7" i="30"/>
  <c r="T7" i="30"/>
  <c r="T8" i="30"/>
  <c r="S7" i="30"/>
  <c r="S8" i="30"/>
  <c r="R7" i="30"/>
  <c r="Q7" i="30"/>
  <c r="Q8" i="30"/>
  <c r="P7" i="30"/>
  <c r="P8" i="30"/>
  <c r="O7" i="30"/>
  <c r="N7" i="30"/>
  <c r="N4" i="30"/>
  <c r="N5" i="30"/>
  <c r="M7" i="30"/>
  <c r="M8" i="30"/>
  <c r="L7" i="30"/>
  <c r="L8" i="30"/>
  <c r="K7" i="30"/>
  <c r="K8" i="30"/>
  <c r="J7" i="30"/>
  <c r="J8" i="30"/>
  <c r="I7" i="30"/>
  <c r="H7" i="30"/>
  <c r="H8" i="30"/>
  <c r="G7" i="30"/>
  <c r="F7" i="30"/>
  <c r="F8" i="30"/>
  <c r="E7" i="30"/>
  <c r="E8" i="30"/>
  <c r="D7" i="30"/>
  <c r="D8" i="30"/>
  <c r="C11" i="29"/>
  <c r="D11" i="29"/>
  <c r="E11" i="29"/>
  <c r="E12" i="29"/>
  <c r="F11" i="29"/>
  <c r="G11" i="29"/>
  <c r="H11" i="29"/>
  <c r="I11" i="29"/>
  <c r="I12" i="29"/>
  <c r="J11" i="29"/>
  <c r="K11" i="29"/>
  <c r="L11" i="29"/>
  <c r="M11" i="29"/>
  <c r="M12" i="29"/>
  <c r="N11" i="29"/>
  <c r="O11" i="29"/>
  <c r="P11" i="29"/>
  <c r="Q11" i="29"/>
  <c r="Q12" i="29"/>
  <c r="R11" i="29"/>
  <c r="S11" i="29"/>
  <c r="T11" i="29"/>
  <c r="U11" i="29"/>
  <c r="U12" i="29"/>
  <c r="C8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/>
  <c r="U8" i="29"/>
  <c r="U9" i="29"/>
  <c r="T8" i="29"/>
  <c r="S8" i="29"/>
  <c r="R8" i="29"/>
  <c r="Q8" i="29"/>
  <c r="P8" i="29"/>
  <c r="O8" i="29"/>
  <c r="N8" i="29"/>
  <c r="M8" i="29"/>
  <c r="L8" i="29"/>
  <c r="K8" i="29"/>
  <c r="J8" i="29"/>
  <c r="I8" i="29"/>
  <c r="H8" i="29"/>
  <c r="G8" i="29"/>
  <c r="F8" i="29"/>
  <c r="E8" i="29"/>
  <c r="D8" i="29"/>
  <c r="B7" i="29"/>
  <c r="B8" i="29"/>
  <c r="U4" i="29"/>
  <c r="U5" i="29"/>
  <c r="T4" i="29"/>
  <c r="T5" i="29"/>
  <c r="T4" i="30"/>
  <c r="T5" i="30"/>
  <c r="S4" i="29"/>
  <c r="R4" i="29"/>
  <c r="Q4" i="29"/>
  <c r="P4" i="29"/>
  <c r="O4" i="29"/>
  <c r="O5" i="29"/>
  <c r="N4" i="29"/>
  <c r="M4" i="29"/>
  <c r="L4" i="29"/>
  <c r="K4" i="29"/>
  <c r="K5" i="29"/>
  <c r="J4" i="29"/>
  <c r="I4" i="29"/>
  <c r="I5" i="29"/>
  <c r="H4" i="29"/>
  <c r="H5" i="29"/>
  <c r="H4" i="30"/>
  <c r="H5" i="30"/>
  <c r="G4" i="29"/>
  <c r="F4" i="29"/>
  <c r="B4" i="29"/>
  <c r="E4" i="29"/>
  <c r="U17" i="28"/>
  <c r="E17" i="28"/>
  <c r="F17" i="28"/>
  <c r="F18" i="28"/>
  <c r="G17" i="28"/>
  <c r="H17" i="28"/>
  <c r="I17" i="28"/>
  <c r="J17" i="28"/>
  <c r="J18" i="28"/>
  <c r="K17" i="28"/>
  <c r="L17" i="28"/>
  <c r="M17" i="28"/>
  <c r="N17" i="28"/>
  <c r="N18" i="28"/>
  <c r="O17" i="28"/>
  <c r="P17" i="28"/>
  <c r="Q17" i="28"/>
  <c r="Q18" i="28"/>
  <c r="R17" i="28"/>
  <c r="S17" i="28"/>
  <c r="T17" i="28"/>
  <c r="T18" i="28"/>
  <c r="D17" i="28"/>
  <c r="C17" i="28"/>
  <c r="U14" i="28"/>
  <c r="E14" i="28"/>
  <c r="E15" i="28"/>
  <c r="F14" i="28"/>
  <c r="G14" i="28"/>
  <c r="H14" i="28"/>
  <c r="I14" i="28"/>
  <c r="I15" i="28"/>
  <c r="J14" i="28"/>
  <c r="J15" i="28"/>
  <c r="K14" i="28"/>
  <c r="L14" i="28"/>
  <c r="M14" i="28"/>
  <c r="N14" i="28"/>
  <c r="N15" i="28"/>
  <c r="O14" i="28"/>
  <c r="P14" i="28"/>
  <c r="Q14" i="28"/>
  <c r="Q15" i="28"/>
  <c r="R14" i="28"/>
  <c r="S14" i="28"/>
  <c r="T14" i="28"/>
  <c r="D14" i="28"/>
  <c r="D15" i="28"/>
  <c r="C14" i="28"/>
  <c r="U11" i="28"/>
  <c r="U12" i="28"/>
  <c r="E11" i="28"/>
  <c r="F11" i="28"/>
  <c r="G11" i="28"/>
  <c r="H11" i="28"/>
  <c r="H12" i="28"/>
  <c r="I11" i="28"/>
  <c r="J11" i="28"/>
  <c r="K11" i="28"/>
  <c r="L11" i="28"/>
  <c r="L12" i="28"/>
  <c r="M11" i="28"/>
  <c r="N11" i="28"/>
  <c r="O11" i="28"/>
  <c r="P11" i="28"/>
  <c r="Q11" i="28"/>
  <c r="R11" i="28"/>
  <c r="S11" i="28"/>
  <c r="T11" i="28"/>
  <c r="D11" i="28"/>
  <c r="C11" i="28"/>
  <c r="B16" i="28"/>
  <c r="B7" i="28"/>
  <c r="B8" i="28"/>
  <c r="B13" i="28"/>
  <c r="B14" i="28"/>
  <c r="B15" i="28"/>
  <c r="B10" i="28"/>
  <c r="B11" i="28"/>
  <c r="U7" i="28"/>
  <c r="U8" i="28"/>
  <c r="T7" i="28"/>
  <c r="T8" i="28"/>
  <c r="S7" i="28"/>
  <c r="S8" i="28"/>
  <c r="R7" i="28"/>
  <c r="R8" i="28"/>
  <c r="Q7" i="28"/>
  <c r="Q8" i="28"/>
  <c r="P7" i="28"/>
  <c r="P8" i="28"/>
  <c r="O7" i="28"/>
  <c r="O8" i="28"/>
  <c r="N7" i="28"/>
  <c r="N8" i="28"/>
  <c r="M7" i="28"/>
  <c r="M8" i="28"/>
  <c r="L7" i="28"/>
  <c r="L8" i="28"/>
  <c r="K7" i="28"/>
  <c r="K8" i="28"/>
  <c r="J7" i="28"/>
  <c r="J8" i="28"/>
  <c r="J9" i="28"/>
  <c r="I7" i="28"/>
  <c r="I8" i="28"/>
  <c r="H7" i="28"/>
  <c r="H8" i="28"/>
  <c r="H9" i="28"/>
  <c r="G7" i="28"/>
  <c r="G8" i="28"/>
  <c r="F7" i="28"/>
  <c r="F8" i="28"/>
  <c r="E7" i="28"/>
  <c r="E8" i="28"/>
  <c r="E9" i="28"/>
  <c r="D7" i="28"/>
  <c r="D8" i="28"/>
  <c r="C7" i="28"/>
  <c r="C8" i="28"/>
  <c r="C7" i="26"/>
  <c r="C8" i="26"/>
  <c r="E7" i="25"/>
  <c r="E8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/>
  <c r="N18" i="26"/>
  <c r="U14" i="26"/>
  <c r="T14" i="26"/>
  <c r="T15" i="26"/>
  <c r="S14" i="26"/>
  <c r="R14" i="26"/>
  <c r="Q14" i="26"/>
  <c r="P14" i="26"/>
  <c r="O14" i="26"/>
  <c r="N14" i="26"/>
  <c r="M14" i="26"/>
  <c r="L14" i="26"/>
  <c r="L15" i="26"/>
  <c r="K14" i="26"/>
  <c r="J14" i="26"/>
  <c r="I14" i="26"/>
  <c r="H14" i="26"/>
  <c r="H15" i="26"/>
  <c r="G14" i="26"/>
  <c r="F14" i="26"/>
  <c r="E14" i="26"/>
  <c r="D14" i="26"/>
  <c r="C14" i="26"/>
  <c r="B13" i="26"/>
  <c r="B10" i="26"/>
  <c r="B11" i="26"/>
  <c r="U7" i="26"/>
  <c r="U8" i="26"/>
  <c r="T7" i="26"/>
  <c r="T8" i="26"/>
  <c r="S7" i="26"/>
  <c r="R7" i="26"/>
  <c r="R8" i="26"/>
  <c r="Q7" i="26"/>
  <c r="Q8" i="26"/>
  <c r="P7" i="26"/>
  <c r="P8" i="26"/>
  <c r="P9" i="26"/>
  <c r="O7" i="26"/>
  <c r="O8" i="26"/>
  <c r="O9" i="26"/>
  <c r="N7" i="26"/>
  <c r="N8" i="26"/>
  <c r="M7" i="26"/>
  <c r="M8" i="26"/>
  <c r="M9" i="26"/>
  <c r="L7" i="26"/>
  <c r="L8" i="26"/>
  <c r="K7" i="26"/>
  <c r="K8" i="26"/>
  <c r="J7" i="26"/>
  <c r="I7" i="26"/>
  <c r="H7" i="26"/>
  <c r="H8" i="26"/>
  <c r="G7" i="26"/>
  <c r="G8" i="26"/>
  <c r="F7" i="26"/>
  <c r="F8" i="26"/>
  <c r="E7" i="26"/>
  <c r="E8" i="26"/>
  <c r="D7" i="26"/>
  <c r="D7" i="25"/>
  <c r="D8" i="25"/>
  <c r="F7" i="25"/>
  <c r="F8" i="25"/>
  <c r="G7" i="25"/>
  <c r="H7" i="25"/>
  <c r="I7" i="25"/>
  <c r="I8" i="25"/>
  <c r="J7" i="25"/>
  <c r="K7" i="25"/>
  <c r="L7" i="25"/>
  <c r="L8" i="25"/>
  <c r="M7" i="25"/>
  <c r="M8" i="25"/>
  <c r="N7" i="25"/>
  <c r="N8" i="25"/>
  <c r="O7" i="25"/>
  <c r="P7" i="25"/>
  <c r="P8" i="25"/>
  <c r="Q7" i="25"/>
  <c r="R7" i="25"/>
  <c r="S7" i="25"/>
  <c r="S8" i="25"/>
  <c r="T7" i="25"/>
  <c r="T8" i="25"/>
  <c r="U7" i="25"/>
  <c r="U8" i="25"/>
  <c r="G8" i="25"/>
  <c r="O8" i="25"/>
  <c r="B10" i="25"/>
  <c r="B11" i="25"/>
  <c r="C11" i="25"/>
  <c r="D11" i="25"/>
  <c r="E11" i="25"/>
  <c r="F11" i="25"/>
  <c r="G11" i="25"/>
  <c r="H11" i="25"/>
  <c r="I11" i="25"/>
  <c r="J11" i="25"/>
  <c r="J12" i="25"/>
  <c r="K11" i="25"/>
  <c r="L11" i="25"/>
  <c r="L12" i="25"/>
  <c r="M11" i="25"/>
  <c r="N11" i="25"/>
  <c r="O11" i="25"/>
  <c r="P11" i="25"/>
  <c r="P12" i="25"/>
  <c r="Q11" i="25"/>
  <c r="R11" i="25"/>
  <c r="S11" i="25"/>
  <c r="T11" i="25"/>
  <c r="T12" i="25"/>
  <c r="U11" i="25"/>
  <c r="B13" i="25"/>
  <c r="C14" i="25"/>
  <c r="D14" i="25"/>
  <c r="E14" i="25"/>
  <c r="F14" i="25"/>
  <c r="G14" i="25"/>
  <c r="H14" i="25"/>
  <c r="H15" i="25"/>
  <c r="I14" i="25"/>
  <c r="J14" i="25"/>
  <c r="K14" i="25"/>
  <c r="L14" i="25"/>
  <c r="M14" i="25"/>
  <c r="N14" i="25"/>
  <c r="O14" i="25"/>
  <c r="P14" i="25"/>
  <c r="P15" i="25"/>
  <c r="Q14" i="25"/>
  <c r="R14" i="25"/>
  <c r="S14" i="25"/>
  <c r="T14" i="25"/>
  <c r="U14" i="25"/>
  <c r="B16" i="25"/>
  <c r="B17" i="25"/>
  <c r="C17" i="25"/>
  <c r="C18" i="25"/>
  <c r="D17" i="25"/>
  <c r="E17" i="25"/>
  <c r="F17" i="25"/>
  <c r="G17" i="25"/>
  <c r="G18" i="25"/>
  <c r="H17" i="25"/>
  <c r="I17" i="25"/>
  <c r="J17" i="25"/>
  <c r="K17" i="25"/>
  <c r="K18" i="25"/>
  <c r="L17" i="25"/>
  <c r="M17" i="25"/>
  <c r="N17" i="25"/>
  <c r="O17" i="25"/>
  <c r="O18" i="25"/>
  <c r="P17" i="25"/>
  <c r="Q17" i="25"/>
  <c r="R17" i="25"/>
  <c r="S17" i="25"/>
  <c r="T17" i="25"/>
  <c r="U17" i="25"/>
  <c r="C4" i="23"/>
  <c r="C4" i="25"/>
  <c r="D4" i="23"/>
  <c r="D4" i="25"/>
  <c r="E4" i="23"/>
  <c r="F4" i="23"/>
  <c r="F5" i="23"/>
  <c r="G4" i="23"/>
  <c r="G5" i="23"/>
  <c r="H4" i="23"/>
  <c r="I4" i="23"/>
  <c r="I4" i="25"/>
  <c r="J4" i="23"/>
  <c r="K4" i="23"/>
  <c r="K5" i="23"/>
  <c r="L4" i="23"/>
  <c r="M4" i="23"/>
  <c r="M4" i="25"/>
  <c r="M4" i="26"/>
  <c r="M4" i="28"/>
  <c r="N4" i="23"/>
  <c r="N5" i="23"/>
  <c r="O4" i="23"/>
  <c r="O4" i="25"/>
  <c r="O5" i="25"/>
  <c r="P4" i="23"/>
  <c r="Q4" i="23"/>
  <c r="Q5" i="23"/>
  <c r="R4" i="23"/>
  <c r="S4" i="23"/>
  <c r="S4" i="25"/>
  <c r="T4" i="23"/>
  <c r="T5" i="23"/>
  <c r="U4" i="23"/>
  <c r="U4" i="25"/>
  <c r="C5" i="23"/>
  <c r="E5" i="23"/>
  <c r="I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/>
  <c r="C14" i="23"/>
  <c r="D14" i="23"/>
  <c r="E14" i="23"/>
  <c r="F14" i="23"/>
  <c r="F15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D7" i="22"/>
  <c r="D8" i="22"/>
  <c r="E7" i="22"/>
  <c r="E8" i="22"/>
  <c r="F7" i="22"/>
  <c r="F8" i="22"/>
  <c r="G7" i="22"/>
  <c r="H7" i="22"/>
  <c r="H8" i="22"/>
  <c r="I7" i="22"/>
  <c r="J7" i="22"/>
  <c r="K7" i="22"/>
  <c r="K8" i="22"/>
  <c r="L7" i="22"/>
  <c r="L8" i="22"/>
  <c r="L9" i="22"/>
  <c r="M7" i="22"/>
  <c r="N7" i="22"/>
  <c r="O7" i="22"/>
  <c r="O8" i="22"/>
  <c r="P7" i="22"/>
  <c r="P8" i="22"/>
  <c r="Q7" i="22"/>
  <c r="Q8" i="22"/>
  <c r="R7" i="22"/>
  <c r="S7" i="22"/>
  <c r="S8" i="22"/>
  <c r="T7" i="22"/>
  <c r="T8" i="22"/>
  <c r="U7" i="22"/>
  <c r="G8" i="22"/>
  <c r="I8" i="22"/>
  <c r="J8" i="22"/>
  <c r="M8" i="22"/>
  <c r="N8" i="22"/>
  <c r="R8" i="22"/>
  <c r="U8" i="22"/>
  <c r="C10" i="22"/>
  <c r="D11" i="22"/>
  <c r="E11" i="22"/>
  <c r="E12" i="22"/>
  <c r="F11" i="22"/>
  <c r="G11" i="22"/>
  <c r="H11" i="22"/>
  <c r="I11" i="22"/>
  <c r="I12" i="22"/>
  <c r="J11" i="22"/>
  <c r="K11" i="22"/>
  <c r="L11" i="22"/>
  <c r="M11" i="22"/>
  <c r="M12" i="22"/>
  <c r="N11" i="22"/>
  <c r="O11" i="22"/>
  <c r="P11" i="22"/>
  <c r="Q11" i="22"/>
  <c r="R11" i="22"/>
  <c r="S11" i="22"/>
  <c r="T11" i="22"/>
  <c r="U11" i="22"/>
  <c r="U12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Q15" i="22"/>
  <c r="R14" i="22"/>
  <c r="S14" i="22"/>
  <c r="T14" i="22"/>
  <c r="T15" i="22"/>
  <c r="U14" i="22"/>
  <c r="C16" i="22"/>
  <c r="D17" i="22"/>
  <c r="E17" i="22"/>
  <c r="E18" i="22"/>
  <c r="F17" i="22"/>
  <c r="G17" i="22"/>
  <c r="H17" i="22"/>
  <c r="I17" i="22"/>
  <c r="I18" i="22"/>
  <c r="J17" i="22"/>
  <c r="K17" i="22"/>
  <c r="L17" i="22"/>
  <c r="M17" i="22"/>
  <c r="N17" i="22"/>
  <c r="O17" i="22"/>
  <c r="P17" i="22"/>
  <c r="Q17" i="22"/>
  <c r="Q18" i="22"/>
  <c r="R17" i="22"/>
  <c r="S17" i="22"/>
  <c r="T17" i="22"/>
  <c r="U17" i="22"/>
  <c r="D7" i="21"/>
  <c r="E7" i="21"/>
  <c r="E8" i="21"/>
  <c r="F7" i="21"/>
  <c r="F8" i="21"/>
  <c r="G7" i="21"/>
  <c r="G8" i="21"/>
  <c r="H7" i="21"/>
  <c r="H8" i="21"/>
  <c r="I7" i="21"/>
  <c r="J7" i="21"/>
  <c r="J8" i="21"/>
  <c r="K7" i="21"/>
  <c r="K8" i="21"/>
  <c r="L7" i="21"/>
  <c r="L8" i="21"/>
  <c r="M7" i="21"/>
  <c r="M8" i="21"/>
  <c r="N7" i="21"/>
  <c r="N8" i="21"/>
  <c r="O7" i="21"/>
  <c r="O8" i="21"/>
  <c r="P7" i="21"/>
  <c r="P8" i="21"/>
  <c r="Q7" i="21"/>
  <c r="Q8" i="21"/>
  <c r="R7" i="21"/>
  <c r="S7" i="21"/>
  <c r="S8" i="21"/>
  <c r="T7" i="21"/>
  <c r="T8" i="21"/>
  <c r="U7" i="21"/>
  <c r="U8" i="21"/>
  <c r="I8" i="21"/>
  <c r="R8" i="21"/>
  <c r="C10" i="21"/>
  <c r="B10" i="21"/>
  <c r="B11" i="21"/>
  <c r="D11" i="21"/>
  <c r="E11" i="21"/>
  <c r="F11" i="21"/>
  <c r="G11" i="21"/>
  <c r="H11" i="21"/>
  <c r="I11" i="21"/>
  <c r="J11" i="21"/>
  <c r="K11" i="21"/>
  <c r="L11" i="21"/>
  <c r="M11" i="21"/>
  <c r="M12" i="21"/>
  <c r="N11" i="21"/>
  <c r="O11" i="21"/>
  <c r="P11" i="21"/>
  <c r="Q11" i="21"/>
  <c r="Q12" i="21"/>
  <c r="R11" i="21"/>
  <c r="S11" i="21"/>
  <c r="T11" i="21"/>
  <c r="U11" i="21"/>
  <c r="U12" i="21"/>
  <c r="C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/>
  <c r="F7" i="20"/>
  <c r="G7" i="20"/>
  <c r="G8" i="20"/>
  <c r="H7" i="20"/>
  <c r="I7" i="20"/>
  <c r="I8" i="20"/>
  <c r="J7" i="20"/>
  <c r="J8" i="20"/>
  <c r="K7" i="20"/>
  <c r="K4" i="20"/>
  <c r="L7" i="20"/>
  <c r="L8" i="20"/>
  <c r="M7" i="20"/>
  <c r="M8" i="20"/>
  <c r="N7" i="20"/>
  <c r="O7" i="20"/>
  <c r="P7" i="20"/>
  <c r="Q7" i="20"/>
  <c r="Q8" i="20"/>
  <c r="R7" i="20"/>
  <c r="R8" i="20"/>
  <c r="S7" i="20"/>
  <c r="S8" i="20"/>
  <c r="T7" i="20"/>
  <c r="T8" i="20"/>
  <c r="U7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C13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/>
  <c r="D4" i="19"/>
  <c r="D4" i="20"/>
  <c r="E4" i="19"/>
  <c r="E5" i="19"/>
  <c r="F4" i="19"/>
  <c r="G4" i="19"/>
  <c r="H4" i="19"/>
  <c r="H4" i="20"/>
  <c r="H5" i="20"/>
  <c r="I4" i="19"/>
  <c r="J4" i="19"/>
  <c r="J5" i="19"/>
  <c r="K4" i="19"/>
  <c r="L4" i="19"/>
  <c r="M4" i="19"/>
  <c r="N4" i="19"/>
  <c r="N5" i="19"/>
  <c r="O4" i="19"/>
  <c r="O5" i="19"/>
  <c r="P4" i="19"/>
  <c r="Q4" i="19"/>
  <c r="R4" i="19"/>
  <c r="S4" i="19"/>
  <c r="T4" i="19"/>
  <c r="T5" i="19"/>
  <c r="U4" i="19"/>
  <c r="H5" i="19"/>
  <c r="Q5" i="19"/>
  <c r="R5" i="19"/>
  <c r="B7" i="19"/>
  <c r="B8" i="19"/>
  <c r="B9" i="19"/>
  <c r="C8" i="19"/>
  <c r="D8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L12" i="19"/>
  <c r="M11" i="19"/>
  <c r="N11" i="19"/>
  <c r="O11" i="19"/>
  <c r="P11" i="19"/>
  <c r="P12" i="19"/>
  <c r="Q11" i="19"/>
  <c r="R11" i="19"/>
  <c r="S11" i="19"/>
  <c r="T11" i="19"/>
  <c r="T12" i="19"/>
  <c r="U11" i="19"/>
  <c r="B13" i="19"/>
  <c r="B14" i="19"/>
  <c r="C14" i="19"/>
  <c r="D14" i="19"/>
  <c r="E14" i="19"/>
  <c r="E15" i="19"/>
  <c r="F14" i="19"/>
  <c r="G14" i="19"/>
  <c r="H14" i="19"/>
  <c r="I14" i="19"/>
  <c r="I15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/>
  <c r="E4" i="18"/>
  <c r="F4" i="18"/>
  <c r="F5" i="18"/>
  <c r="G4" i="18"/>
  <c r="G5" i="18"/>
  <c r="H4" i="18"/>
  <c r="H5" i="18"/>
  <c r="I4" i="18"/>
  <c r="I5" i="18"/>
  <c r="J4" i="18"/>
  <c r="K4" i="18"/>
  <c r="K5" i="18"/>
  <c r="L4" i="18"/>
  <c r="L5" i="18"/>
  <c r="M4" i="18"/>
  <c r="M5" i="18"/>
  <c r="N4" i="18"/>
  <c r="N5" i="18"/>
  <c r="O4" i="18"/>
  <c r="O5" i="18"/>
  <c r="P4" i="18"/>
  <c r="P5" i="18"/>
  <c r="Q4" i="18"/>
  <c r="Q5" i="18"/>
  <c r="R4" i="18"/>
  <c r="R5" i="18"/>
  <c r="S4" i="18"/>
  <c r="S5" i="18"/>
  <c r="T4" i="18"/>
  <c r="T5" i="18"/>
  <c r="U4" i="18"/>
  <c r="U5" i="18"/>
  <c r="J5" i="18"/>
  <c r="B7" i="18"/>
  <c r="B8" i="18"/>
  <c r="B9" i="18"/>
  <c r="C8" i="18"/>
  <c r="D8" i="18"/>
  <c r="E8" i="18"/>
  <c r="F8" i="18"/>
  <c r="G8" i="18"/>
  <c r="H8" i="18"/>
  <c r="I8" i="18"/>
  <c r="J8" i="18"/>
  <c r="K8" i="18"/>
  <c r="K9" i="18"/>
  <c r="L8" i="18"/>
  <c r="M8" i="18"/>
  <c r="N8" i="18"/>
  <c r="O8" i="18"/>
  <c r="O9" i="18"/>
  <c r="P8" i="18"/>
  <c r="Q8" i="18"/>
  <c r="R8" i="18"/>
  <c r="S8" i="18"/>
  <c r="T8" i="18"/>
  <c r="U8" i="18"/>
  <c r="B10" i="18"/>
  <c r="B11" i="18"/>
  <c r="B12" i="18"/>
  <c r="C11" i="18"/>
  <c r="D11" i="18"/>
  <c r="D12" i="18"/>
  <c r="E11" i="18"/>
  <c r="F11" i="18"/>
  <c r="G11" i="18"/>
  <c r="H11" i="18"/>
  <c r="H12" i="18"/>
  <c r="I11" i="18"/>
  <c r="J11" i="18"/>
  <c r="K11" i="18"/>
  <c r="L11" i="18"/>
  <c r="L12" i="18"/>
  <c r="M11" i="18"/>
  <c r="N11" i="18"/>
  <c r="O11" i="18"/>
  <c r="P11" i="18"/>
  <c r="Q11" i="18"/>
  <c r="R11" i="18"/>
  <c r="S11" i="18"/>
  <c r="T11" i="18"/>
  <c r="T12" i="18"/>
  <c r="U11" i="18"/>
  <c r="U12" i="18"/>
  <c r="B13" i="18"/>
  <c r="B14" i="18"/>
  <c r="C14" i="18"/>
  <c r="C15" i="18"/>
  <c r="D14" i="18"/>
  <c r="E14" i="18"/>
  <c r="F14" i="18"/>
  <c r="G14" i="18"/>
  <c r="G15" i="18"/>
  <c r="H14" i="18"/>
  <c r="I14" i="18"/>
  <c r="J14" i="18"/>
  <c r="J15" i="18"/>
  <c r="K14" i="18"/>
  <c r="L14" i="18"/>
  <c r="M14" i="18"/>
  <c r="N14" i="18"/>
  <c r="N15" i="18"/>
  <c r="O14" i="18"/>
  <c r="P14" i="18"/>
  <c r="Q14" i="18"/>
  <c r="R14" i="18"/>
  <c r="R15" i="18"/>
  <c r="S14" i="18"/>
  <c r="T14" i="18"/>
  <c r="U14" i="18"/>
  <c r="U15" i="18"/>
  <c r="C4" i="9"/>
  <c r="D4" i="9"/>
  <c r="D5" i="9"/>
  <c r="E4" i="9"/>
  <c r="E5" i="9"/>
  <c r="F4" i="9"/>
  <c r="G4" i="9"/>
  <c r="H4" i="9"/>
  <c r="H5" i="9"/>
  <c r="I4" i="9"/>
  <c r="I5" i="9"/>
  <c r="J4" i="9"/>
  <c r="J5" i="9"/>
  <c r="K4" i="9"/>
  <c r="K5" i="9"/>
  <c r="L4" i="9"/>
  <c r="L5" i="9"/>
  <c r="M4" i="9"/>
  <c r="M5" i="9"/>
  <c r="N4" i="9"/>
  <c r="N5" i="9"/>
  <c r="O4" i="9"/>
  <c r="O5" i="9"/>
  <c r="P4" i="9"/>
  <c r="P5" i="9"/>
  <c r="Q4" i="9"/>
  <c r="Q5" i="9"/>
  <c r="R4" i="9"/>
  <c r="R5" i="9"/>
  <c r="S4" i="9"/>
  <c r="S5" i="9"/>
  <c r="T4" i="9"/>
  <c r="T5" i="9"/>
  <c r="U4" i="9"/>
  <c r="U5" i="9"/>
  <c r="F5" i="9"/>
  <c r="G5" i="9"/>
  <c r="B7" i="9"/>
  <c r="B8" i="9"/>
  <c r="B9" i="9"/>
  <c r="C8" i="9"/>
  <c r="D8" i="9"/>
  <c r="D9" i="9"/>
  <c r="E8" i="9"/>
  <c r="F8" i="9"/>
  <c r="G8" i="9"/>
  <c r="G9" i="9"/>
  <c r="H8" i="9"/>
  <c r="I8" i="9"/>
  <c r="J8" i="9"/>
  <c r="K8" i="9"/>
  <c r="K9" i="9"/>
  <c r="L8" i="9"/>
  <c r="M8" i="9"/>
  <c r="N8" i="9"/>
  <c r="N9" i="9"/>
  <c r="O8" i="9"/>
  <c r="P8" i="9"/>
  <c r="Q8" i="9"/>
  <c r="Q9" i="9"/>
  <c r="R8" i="9"/>
  <c r="S8" i="9"/>
  <c r="T8" i="9"/>
  <c r="U8" i="9"/>
  <c r="U9" i="9"/>
  <c r="B10" i="9"/>
  <c r="B11" i="9"/>
  <c r="B12" i="9"/>
  <c r="C11" i="9"/>
  <c r="C12" i="9"/>
  <c r="D11" i="9"/>
  <c r="E11" i="9"/>
  <c r="F11" i="9"/>
  <c r="G11" i="9"/>
  <c r="H11" i="9"/>
  <c r="I11" i="9"/>
  <c r="J11" i="9"/>
  <c r="K11" i="9"/>
  <c r="L11" i="9"/>
  <c r="M11" i="9"/>
  <c r="M12" i="9"/>
  <c r="N11" i="9"/>
  <c r="O11" i="9"/>
  <c r="P11" i="9"/>
  <c r="Q11" i="9"/>
  <c r="Q12" i="9"/>
  <c r="R11" i="9"/>
  <c r="S11" i="9"/>
  <c r="T11" i="9"/>
  <c r="U11" i="9"/>
  <c r="B13" i="9"/>
  <c r="B14" i="9"/>
  <c r="C14" i="9"/>
  <c r="D14" i="9"/>
  <c r="E14" i="9"/>
  <c r="F14" i="9"/>
  <c r="G14" i="9"/>
  <c r="H14" i="9"/>
  <c r="I14" i="9"/>
  <c r="I15" i="9"/>
  <c r="J14" i="9"/>
  <c r="J15" i="9"/>
  <c r="K14" i="9"/>
  <c r="L14" i="9"/>
  <c r="M14" i="9"/>
  <c r="N14" i="9"/>
  <c r="O14" i="9"/>
  <c r="P14" i="9"/>
  <c r="Q14" i="9"/>
  <c r="R14" i="9"/>
  <c r="R15" i="9"/>
  <c r="S14" i="9"/>
  <c r="T14" i="9"/>
  <c r="U14" i="9"/>
  <c r="U15" i="9"/>
  <c r="C4" i="8"/>
  <c r="C5" i="8"/>
  <c r="D4" i="8"/>
  <c r="D5" i="8"/>
  <c r="E4" i="8"/>
  <c r="E5" i="8"/>
  <c r="F4" i="8"/>
  <c r="F5" i="8"/>
  <c r="G4" i="8"/>
  <c r="G5" i="8"/>
  <c r="G6" i="8"/>
  <c r="H4" i="8"/>
  <c r="H5" i="8"/>
  <c r="I4" i="8"/>
  <c r="I5" i="8"/>
  <c r="J4" i="8"/>
  <c r="J5" i="8"/>
  <c r="K4" i="8"/>
  <c r="K5" i="8"/>
  <c r="L4" i="8"/>
  <c r="L5" i="8"/>
  <c r="M4" i="8"/>
  <c r="M5" i="8"/>
  <c r="N4" i="8"/>
  <c r="N5" i="8"/>
  <c r="O4" i="8"/>
  <c r="O5" i="8"/>
  <c r="P4" i="8"/>
  <c r="P5" i="8"/>
  <c r="Q4" i="8"/>
  <c r="Q5" i="8"/>
  <c r="R4" i="8"/>
  <c r="R5" i="8"/>
  <c r="S4" i="8"/>
  <c r="S5" i="8"/>
  <c r="T4" i="8"/>
  <c r="T5" i="8"/>
  <c r="U4" i="8"/>
  <c r="B4" i="8"/>
  <c r="B5" i="8"/>
  <c r="J6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/>
  <c r="E15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/>
  <c r="S14" i="8"/>
  <c r="T14" i="8"/>
  <c r="U14" i="8"/>
  <c r="C4" i="7"/>
  <c r="C5" i="7"/>
  <c r="D4" i="7"/>
  <c r="D5" i="7"/>
  <c r="E4" i="7"/>
  <c r="F4" i="7"/>
  <c r="G4" i="7"/>
  <c r="G5" i="7"/>
  <c r="H4" i="7"/>
  <c r="I4" i="7"/>
  <c r="I5" i="7"/>
  <c r="J4" i="7"/>
  <c r="K4" i="7"/>
  <c r="K5" i="7"/>
  <c r="L4" i="7"/>
  <c r="L5" i="7"/>
  <c r="M4" i="7"/>
  <c r="M5" i="7"/>
  <c r="N4" i="7"/>
  <c r="O4" i="7"/>
  <c r="O5" i="7"/>
  <c r="P4" i="7"/>
  <c r="P5" i="7"/>
  <c r="Q4" i="7"/>
  <c r="R4" i="7"/>
  <c r="R5" i="7"/>
  <c r="S4" i="7"/>
  <c r="S5" i="7"/>
  <c r="T4" i="7"/>
  <c r="T5" i="7"/>
  <c r="U4" i="7"/>
  <c r="U5" i="7"/>
  <c r="E5" i="7"/>
  <c r="H5" i="7"/>
  <c r="J5" i="7"/>
  <c r="N5" i="7"/>
  <c r="B7" i="7"/>
  <c r="B8" i="7"/>
  <c r="B9" i="7"/>
  <c r="C8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/>
  <c r="E4" i="13"/>
  <c r="F4" i="13"/>
  <c r="F5" i="13"/>
  <c r="G4" i="13"/>
  <c r="G5" i="13"/>
  <c r="H4" i="13"/>
  <c r="H5" i="13"/>
  <c r="I4" i="13"/>
  <c r="J4" i="13"/>
  <c r="J5" i="13"/>
  <c r="K4" i="13"/>
  <c r="K5" i="13"/>
  <c r="L4" i="13"/>
  <c r="L5" i="13"/>
  <c r="M4" i="13"/>
  <c r="M5" i="13"/>
  <c r="N4" i="13"/>
  <c r="N5" i="13"/>
  <c r="O4" i="13"/>
  <c r="O5" i="13"/>
  <c r="P4" i="13"/>
  <c r="P5" i="13"/>
  <c r="Q4" i="13"/>
  <c r="Q5" i="13"/>
  <c r="R4" i="13"/>
  <c r="R5" i="13"/>
  <c r="S4" i="13"/>
  <c r="S5" i="13"/>
  <c r="T4" i="13"/>
  <c r="T5" i="13"/>
  <c r="U4" i="13"/>
  <c r="U5" i="13"/>
  <c r="C5" i="13"/>
  <c r="I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F12" i="13"/>
  <c r="C11" i="13"/>
  <c r="D11" i="13"/>
  <c r="D12" i="13"/>
  <c r="E11" i="13"/>
  <c r="F11" i="13"/>
  <c r="G11" i="13"/>
  <c r="H11" i="13"/>
  <c r="H12" i="13"/>
  <c r="I11" i="13"/>
  <c r="J11" i="13"/>
  <c r="K11" i="13"/>
  <c r="L11" i="13"/>
  <c r="M11" i="13"/>
  <c r="N11" i="13"/>
  <c r="O11" i="13"/>
  <c r="O12" i="13"/>
  <c r="P11" i="13"/>
  <c r="Q11" i="13"/>
  <c r="R11" i="13"/>
  <c r="R12" i="13"/>
  <c r="S11" i="13"/>
  <c r="T11" i="13"/>
  <c r="U11" i="13"/>
  <c r="N12" i="13"/>
  <c r="B13" i="13"/>
  <c r="B14" i="13"/>
  <c r="C14" i="13"/>
  <c r="C15" i="13"/>
  <c r="D14" i="13"/>
  <c r="E14" i="13"/>
  <c r="F14" i="13"/>
  <c r="F15" i="13"/>
  <c r="G14" i="13"/>
  <c r="H14" i="13"/>
  <c r="I14" i="13"/>
  <c r="J14" i="13"/>
  <c r="K14" i="13"/>
  <c r="L14" i="13"/>
  <c r="L15" i="13"/>
  <c r="M14" i="13"/>
  <c r="N14" i="13"/>
  <c r="O14" i="13"/>
  <c r="O15" i="13"/>
  <c r="P14" i="13"/>
  <c r="Q14" i="13"/>
  <c r="Q15" i="13"/>
  <c r="R14" i="13"/>
  <c r="S14" i="13"/>
  <c r="T14" i="13"/>
  <c r="U14" i="13"/>
  <c r="C4" i="12"/>
  <c r="C5" i="12"/>
  <c r="D4" i="12"/>
  <c r="D5" i="12"/>
  <c r="E4" i="12"/>
  <c r="F4" i="12"/>
  <c r="G4" i="12"/>
  <c r="G5" i="12"/>
  <c r="H4" i="12"/>
  <c r="H5" i="12"/>
  <c r="I4" i="12"/>
  <c r="J4" i="12"/>
  <c r="J5" i="12"/>
  <c r="K4" i="12"/>
  <c r="K5" i="12"/>
  <c r="L4" i="12"/>
  <c r="L5" i="12"/>
  <c r="M4" i="12"/>
  <c r="N4" i="12"/>
  <c r="N5" i="12"/>
  <c r="O4" i="12"/>
  <c r="O5" i="12"/>
  <c r="P4" i="12"/>
  <c r="P5" i="12"/>
  <c r="Q4" i="12"/>
  <c r="Q5" i="12"/>
  <c r="R4" i="12"/>
  <c r="S4" i="12"/>
  <c r="S5" i="12"/>
  <c r="T4" i="12"/>
  <c r="T5" i="12"/>
  <c r="U4" i="12"/>
  <c r="F5" i="12"/>
  <c r="I5" i="12"/>
  <c r="M5" i="12"/>
  <c r="R5" i="12"/>
  <c r="U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/>
  <c r="S12" i="12"/>
  <c r="C11" i="12"/>
  <c r="D11" i="12"/>
  <c r="E11" i="12"/>
  <c r="F11" i="12"/>
  <c r="G11" i="12"/>
  <c r="H11" i="12"/>
  <c r="I11" i="12"/>
  <c r="J11" i="12"/>
  <c r="J12" i="12"/>
  <c r="K11" i="12"/>
  <c r="L11" i="12"/>
  <c r="M11" i="12"/>
  <c r="N11" i="12"/>
  <c r="N12" i="12"/>
  <c r="O11" i="12"/>
  <c r="P11" i="12"/>
  <c r="Q11" i="12"/>
  <c r="R11" i="12"/>
  <c r="S11" i="12"/>
  <c r="T11" i="12"/>
  <c r="U11" i="12"/>
  <c r="B13" i="12"/>
  <c r="B14" i="12"/>
  <c r="N15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E5" i="11"/>
  <c r="F4" i="11"/>
  <c r="F5" i="11"/>
  <c r="G4" i="11"/>
  <c r="G5" i="11"/>
  <c r="H4" i="11"/>
  <c r="H5" i="11"/>
  <c r="I4" i="11"/>
  <c r="J4" i="11"/>
  <c r="J5" i="11"/>
  <c r="K4" i="11"/>
  <c r="K5" i="11"/>
  <c r="L4" i="11"/>
  <c r="L5" i="11"/>
  <c r="M4" i="11"/>
  <c r="B4" i="11"/>
  <c r="B5" i="11"/>
  <c r="M5" i="11"/>
  <c r="N4" i="11"/>
  <c r="N5" i="11"/>
  <c r="O4" i="11"/>
  <c r="O5" i="11"/>
  <c r="P4" i="11"/>
  <c r="Q4" i="11"/>
  <c r="Q5" i="11"/>
  <c r="R4" i="11"/>
  <c r="R5" i="11"/>
  <c r="S4" i="11"/>
  <c r="S5" i="11"/>
  <c r="T4" i="11"/>
  <c r="T5" i="11"/>
  <c r="U4" i="11"/>
  <c r="U5" i="11"/>
  <c r="I5" i="11"/>
  <c r="P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B10" i="11"/>
  <c r="B11" i="11"/>
  <c r="C11" i="11"/>
  <c r="D11" i="11"/>
  <c r="E11" i="11"/>
  <c r="F11" i="11"/>
  <c r="G11" i="11"/>
  <c r="H11" i="11"/>
  <c r="I11" i="11"/>
  <c r="J11" i="11"/>
  <c r="K11" i="11"/>
  <c r="K12" i="11"/>
  <c r="L11" i="11"/>
  <c r="M11" i="11"/>
  <c r="N11" i="11"/>
  <c r="O11" i="11"/>
  <c r="P11" i="11"/>
  <c r="Q11" i="11"/>
  <c r="R11" i="11"/>
  <c r="S11" i="11"/>
  <c r="T11" i="11"/>
  <c r="U11" i="11"/>
  <c r="B13" i="11"/>
  <c r="B14" i="1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P15" i="11"/>
  <c r="Q14" i="11"/>
  <c r="R14" i="11"/>
  <c r="S14" i="11"/>
  <c r="T14" i="11"/>
  <c r="T15" i="11"/>
  <c r="U14" i="11"/>
  <c r="U15" i="11"/>
  <c r="D5" i="17"/>
  <c r="E5" i="17"/>
  <c r="F5" i="17"/>
  <c r="G5" i="17"/>
  <c r="J5" i="17"/>
  <c r="K5" i="17"/>
  <c r="M5" i="17"/>
  <c r="N5" i="17"/>
  <c r="O5" i="17"/>
  <c r="P5" i="17"/>
  <c r="Q5" i="17"/>
  <c r="R5" i="17"/>
  <c r="S5" i="17"/>
  <c r="T5" i="17"/>
  <c r="U5" i="17"/>
  <c r="C5" i="17"/>
  <c r="L5" i="17"/>
  <c r="C7" i="17"/>
  <c r="C8" i="17"/>
  <c r="D7" i="17"/>
  <c r="D8" i="17" s="1"/>
  <c r="E7" i="17"/>
  <c r="F7" i="17"/>
  <c r="F8" i="17" s="1"/>
  <c r="G7" i="17"/>
  <c r="G8" i="17" s="1"/>
  <c r="H7" i="17"/>
  <c r="H8" i="17"/>
  <c r="I7" i="17"/>
  <c r="I8" i="17" s="1"/>
  <c r="J7" i="17"/>
  <c r="J8" i="17"/>
  <c r="K7" i="17"/>
  <c r="L7" i="17"/>
  <c r="M7" i="17"/>
  <c r="M8" i="17" s="1"/>
  <c r="N7" i="17"/>
  <c r="N8" i="17"/>
  <c r="O7" i="17"/>
  <c r="O8" i="17"/>
  <c r="P7" i="17"/>
  <c r="P8" i="17"/>
  <c r="Q7" i="17"/>
  <c r="Q8" i="17"/>
  <c r="R7" i="17"/>
  <c r="R8" i="17"/>
  <c r="S7" i="17"/>
  <c r="S8" i="17"/>
  <c r="T7" i="17"/>
  <c r="T8" i="17"/>
  <c r="U7" i="17"/>
  <c r="U8" i="17"/>
  <c r="E8" i="17"/>
  <c r="L8" i="17"/>
  <c r="B10" i="17"/>
  <c r="B11" i="17"/>
  <c r="B12" i="17"/>
  <c r="B13" i="17"/>
  <c r="B14" i="17"/>
  <c r="B15" i="17"/>
  <c r="B16" i="17"/>
  <c r="B17" i="17" s="1"/>
  <c r="B18" i="17" s="1"/>
  <c r="F18" i="25"/>
  <c r="J18" i="25"/>
  <c r="N18" i="25"/>
  <c r="H4" i="21"/>
  <c r="D15" i="13"/>
  <c r="O9" i="11"/>
  <c r="K9" i="11"/>
  <c r="H9" i="18"/>
  <c r="T4" i="20"/>
  <c r="D5" i="20"/>
  <c r="H9" i="11"/>
  <c r="N9" i="13"/>
  <c r="F9" i="13"/>
  <c r="R9" i="18"/>
  <c r="P8" i="20"/>
  <c r="H8" i="20"/>
  <c r="U5" i="23"/>
  <c r="M5" i="23"/>
  <c r="I9" i="18"/>
  <c r="P12" i="18"/>
  <c r="K15" i="18"/>
  <c r="N12" i="18"/>
  <c r="G12" i="19"/>
  <c r="L15" i="19"/>
  <c r="L9" i="18"/>
  <c r="D9" i="18"/>
  <c r="U12" i="9"/>
  <c r="R9" i="11"/>
  <c r="N9" i="11"/>
  <c r="T9" i="13"/>
  <c r="P9" i="13"/>
  <c r="S18" i="25"/>
  <c r="F4" i="25"/>
  <c r="F4" i="26"/>
  <c r="F5" i="26"/>
  <c r="C17" i="20"/>
  <c r="C17" i="22"/>
  <c r="C18" i="22"/>
  <c r="T18" i="25"/>
  <c r="P18" i="25"/>
  <c r="L18" i="25"/>
  <c r="H18" i="25"/>
  <c r="D18" i="25"/>
  <c r="U18" i="25"/>
  <c r="Q18" i="25"/>
  <c r="M18" i="25"/>
  <c r="I18" i="25"/>
  <c r="M18" i="26"/>
  <c r="G15" i="28"/>
  <c r="O15" i="28"/>
  <c r="H15" i="28"/>
  <c r="P15" i="28"/>
  <c r="M15" i="28"/>
  <c r="U15" i="28"/>
  <c r="C15" i="28"/>
  <c r="K15" i="28"/>
  <c r="S15" i="28"/>
  <c r="L15" i="28"/>
  <c r="T15" i="28"/>
  <c r="Q9" i="28"/>
  <c r="F15" i="28"/>
  <c r="R15" i="28"/>
  <c r="D12" i="28"/>
  <c r="P12" i="28"/>
  <c r="T12" i="28"/>
  <c r="F12" i="28"/>
  <c r="J12" i="28"/>
  <c r="N12" i="28"/>
  <c r="R12" i="28"/>
  <c r="C9" i="28"/>
  <c r="S9" i="28"/>
  <c r="C12" i="28"/>
  <c r="G12" i="28"/>
  <c r="K12" i="28"/>
  <c r="O12" i="28"/>
  <c r="S12" i="28"/>
  <c r="F5" i="25"/>
  <c r="S15" i="13"/>
  <c r="S15" i="7"/>
  <c r="S15" i="11"/>
  <c r="C9" i="11"/>
  <c r="S9" i="11"/>
  <c r="Q9" i="11"/>
  <c r="S9" i="12"/>
  <c r="O9" i="12"/>
  <c r="K9" i="12"/>
  <c r="G9" i="12"/>
  <c r="B12" i="13"/>
  <c r="S9" i="13"/>
  <c r="K9" i="13"/>
  <c r="C9" i="13"/>
  <c r="D9" i="13"/>
  <c r="C15" i="9"/>
  <c r="M9" i="9"/>
  <c r="C9" i="9"/>
  <c r="N9" i="18"/>
  <c r="J9" i="18"/>
  <c r="K5" i="19"/>
  <c r="R4" i="20"/>
  <c r="R5" i="20"/>
  <c r="C7" i="21"/>
  <c r="C8" i="21"/>
  <c r="B16" i="21"/>
  <c r="B17" i="21"/>
  <c r="I18" i="21"/>
  <c r="C17" i="21"/>
  <c r="I9" i="11"/>
  <c r="O9" i="13"/>
  <c r="G9" i="13"/>
  <c r="F15" i="18"/>
  <c r="B10" i="22"/>
  <c r="B11" i="22"/>
  <c r="U4" i="26"/>
  <c r="U5" i="25"/>
  <c r="U9" i="11"/>
  <c r="U9" i="13"/>
  <c r="M9" i="13"/>
  <c r="B15" i="18"/>
  <c r="C12" i="18"/>
  <c r="O12" i="18"/>
  <c r="T15" i="18"/>
  <c r="E12" i="18"/>
  <c r="B16" i="20"/>
  <c r="I5" i="25"/>
  <c r="Q4" i="20"/>
  <c r="D12" i="21"/>
  <c r="B16" i="22"/>
  <c r="B17" i="22"/>
  <c r="T4" i="25"/>
  <c r="P5" i="23"/>
  <c r="P4" i="25"/>
  <c r="P4" i="26"/>
  <c r="P5" i="26"/>
  <c r="L5" i="23"/>
  <c r="L4" i="25"/>
  <c r="L5" i="25"/>
  <c r="H5" i="23"/>
  <c r="R18" i="25"/>
  <c r="B18" i="25"/>
  <c r="N12" i="25"/>
  <c r="O12" i="25"/>
  <c r="R8" i="25"/>
  <c r="N4" i="25"/>
  <c r="N4" i="26"/>
  <c r="N5" i="26"/>
  <c r="J8" i="25"/>
  <c r="J4" i="25"/>
  <c r="C14" i="22"/>
  <c r="C15" i="22"/>
  <c r="B13" i="22"/>
  <c r="B14" i="22"/>
  <c r="R15" i="22"/>
  <c r="E18" i="25"/>
  <c r="B7" i="25"/>
  <c r="B14" i="25"/>
  <c r="E12" i="25"/>
  <c r="N5" i="25"/>
  <c r="Q5" i="20"/>
  <c r="O15" i="22"/>
  <c r="K15" i="22"/>
  <c r="R4" i="21"/>
  <c r="B8" i="25"/>
  <c r="T9" i="25"/>
  <c r="B17" i="20"/>
  <c r="E18" i="20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F15" i="30"/>
  <c r="E15" i="30"/>
  <c r="U15" i="30"/>
  <c r="Q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H8" i="31"/>
  <c r="I1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8" i="31"/>
  <c r="L18" i="31"/>
  <c r="U12" i="31"/>
  <c r="R18" i="31"/>
  <c r="C18" i="31"/>
  <c r="H18" i="31"/>
  <c r="M18" i="31"/>
  <c r="E18" i="31"/>
  <c r="P18" i="31"/>
  <c r="N15" i="31"/>
  <c r="R15" i="31"/>
  <c r="D12" i="31"/>
  <c r="H12" i="31"/>
  <c r="T12" i="31"/>
  <c r="B18" i="31"/>
  <c r="F18" i="31"/>
  <c r="J18" i="31"/>
  <c r="N18" i="31"/>
  <c r="B12" i="31"/>
  <c r="C12" i="31"/>
  <c r="G12" i="31"/>
  <c r="H7" i="32"/>
  <c r="H8" i="32"/>
  <c r="L7" i="32"/>
  <c r="L8" i="32"/>
  <c r="P7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C15" i="32"/>
  <c r="Q15" i="32"/>
  <c r="H15" i="32"/>
  <c r="M15" i="32"/>
  <c r="I15" i="32"/>
  <c r="E15" i="32"/>
  <c r="S15" i="32"/>
  <c r="D15" i="32"/>
  <c r="T15" i="32"/>
  <c r="V15" i="32"/>
  <c r="F12" i="32"/>
  <c r="J12" i="32"/>
  <c r="R12" i="32"/>
  <c r="V12" i="32"/>
  <c r="F18" i="32"/>
  <c r="V18" i="32"/>
  <c r="D18" i="32"/>
  <c r="M18" i="32"/>
  <c r="O15" i="32"/>
  <c r="K15" i="32"/>
  <c r="G15" i="32"/>
  <c r="L12" i="32"/>
  <c r="E12" i="32"/>
  <c r="U12" i="32"/>
  <c r="H12" i="32"/>
  <c r="P12" i="32"/>
  <c r="K12" i="32"/>
  <c r="I12" i="32"/>
  <c r="B12" i="32"/>
  <c r="T12" i="32"/>
  <c r="N12" i="32"/>
  <c r="D12" i="32"/>
  <c r="M12" i="32"/>
  <c r="Q12" i="32"/>
  <c r="E18" i="33"/>
  <c r="Q18" i="33"/>
  <c r="U18" i="33"/>
  <c r="N18" i="33"/>
  <c r="R18" i="33"/>
  <c r="D15" i="33"/>
  <c r="P15" i="33"/>
  <c r="T15" i="33"/>
  <c r="J15" i="33"/>
  <c r="V15" i="33"/>
  <c r="E15" i="33"/>
  <c r="I15" i="33"/>
  <c r="M15" i="33"/>
  <c r="Q15" i="33"/>
  <c r="U15" i="33"/>
  <c r="I4" i="33"/>
  <c r="I5" i="33"/>
  <c r="G4" i="33"/>
  <c r="G5" i="33"/>
  <c r="G15" i="33"/>
  <c r="K15" i="33"/>
  <c r="O15" i="33"/>
  <c r="S15" i="33"/>
  <c r="U4" i="33"/>
  <c r="U5" i="33"/>
  <c r="M4" i="33"/>
  <c r="M5" i="33"/>
  <c r="D4" i="33"/>
  <c r="D5" i="33"/>
  <c r="V4" i="33"/>
  <c r="V5" i="33"/>
  <c r="R4" i="33"/>
  <c r="R5" i="33"/>
  <c r="N4" i="33"/>
  <c r="N5" i="33"/>
  <c r="J4" i="33"/>
  <c r="J5" i="33"/>
  <c r="E12" i="33"/>
  <c r="I12" i="33"/>
  <c r="M12" i="33"/>
  <c r="Q12" i="33"/>
  <c r="U12" i="33"/>
  <c r="T4" i="33"/>
  <c r="T5" i="33"/>
  <c r="L4" i="33"/>
  <c r="L5" i="33"/>
  <c r="H4" i="33"/>
  <c r="H5" i="33"/>
  <c r="F4" i="33"/>
  <c r="F5" i="33"/>
  <c r="D12" i="33"/>
  <c r="H12" i="33"/>
  <c r="L12" i="33"/>
  <c r="P12" i="33"/>
  <c r="T12" i="33"/>
  <c r="G18" i="33"/>
  <c r="K18" i="33"/>
  <c r="J12" i="33"/>
  <c r="N12" i="33"/>
  <c r="G12" i="33"/>
  <c r="K12" i="33"/>
  <c r="O12" i="33"/>
  <c r="S12" i="33"/>
  <c r="D12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I12" i="34"/>
  <c r="C7" i="35"/>
  <c r="C8" i="35"/>
  <c r="T12" i="35"/>
  <c r="P12" i="35"/>
  <c r="D12" i="35"/>
  <c r="S12" i="35"/>
  <c r="G12" i="35"/>
  <c r="C12" i="35"/>
  <c r="N12" i="35"/>
  <c r="J12" i="35"/>
  <c r="U12" i="35"/>
  <c r="Q12" i="35"/>
  <c r="E12" i="35"/>
  <c r="G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6"/>
  <c r="B15" i="37"/>
  <c r="V4" i="37"/>
  <c r="V5" i="37"/>
  <c r="G4" i="37"/>
  <c r="M4" i="37"/>
  <c r="M4" i="38"/>
  <c r="M5" i="38"/>
  <c r="T4" i="37"/>
  <c r="T5" i="37"/>
  <c r="U15" i="25"/>
  <c r="L15" i="25"/>
  <c r="G15" i="25"/>
  <c r="B15" i="25"/>
  <c r="M15" i="25"/>
  <c r="T15" i="25"/>
  <c r="K9" i="23"/>
  <c r="E12" i="23"/>
  <c r="C15" i="23"/>
  <c r="S15" i="23"/>
  <c r="I12" i="23"/>
  <c r="T15" i="23"/>
  <c r="U15" i="23"/>
  <c r="C12" i="23"/>
  <c r="H15" i="23"/>
  <c r="E9" i="23"/>
  <c r="H9" i="23"/>
  <c r="P9" i="23"/>
  <c r="K12" i="23"/>
  <c r="Q15" i="23"/>
  <c r="G12" i="23"/>
  <c r="S5" i="25"/>
  <c r="M5" i="26"/>
  <c r="M5" i="25"/>
  <c r="D4" i="26"/>
  <c r="D5" i="26"/>
  <c r="D5" i="25"/>
  <c r="G18" i="20"/>
  <c r="C18" i="20"/>
  <c r="L18" i="20"/>
  <c r="R15" i="25"/>
  <c r="P5" i="25"/>
  <c r="U9" i="25"/>
  <c r="F5" i="7"/>
  <c r="P15" i="22"/>
  <c r="F15" i="22"/>
  <c r="I5" i="17"/>
  <c r="D5" i="11"/>
  <c r="N18" i="21"/>
  <c r="P9" i="12"/>
  <c r="D15" i="18"/>
  <c r="C9" i="12"/>
  <c r="F9" i="12"/>
  <c r="L9" i="12"/>
  <c r="Q9" i="12"/>
  <c r="B8" i="12"/>
  <c r="B9" i="12"/>
  <c r="H9" i="12"/>
  <c r="M9" i="12"/>
  <c r="R9" i="12"/>
  <c r="F12" i="25"/>
  <c r="H12" i="25"/>
  <c r="U9" i="12"/>
  <c r="J9" i="12"/>
  <c r="S12" i="18"/>
  <c r="L15" i="18"/>
  <c r="M12" i="18"/>
  <c r="E5" i="18"/>
  <c r="E6" i="18"/>
  <c r="B4" i="18"/>
  <c r="B5" i="18"/>
  <c r="S12" i="23"/>
  <c r="E4" i="20"/>
  <c r="E5" i="20"/>
  <c r="S5" i="23"/>
  <c r="D5" i="23"/>
  <c r="O4" i="26"/>
  <c r="O5" i="26"/>
  <c r="G4" i="25"/>
  <c r="G5" i="25"/>
  <c r="J12" i="29"/>
  <c r="D15" i="29"/>
  <c r="D12" i="29"/>
  <c r="C15" i="29"/>
  <c r="U15" i="34"/>
  <c r="H15" i="34"/>
  <c r="L5" i="32"/>
  <c r="V5" i="32"/>
  <c r="C11" i="21"/>
  <c r="G12" i="25"/>
  <c r="B12" i="28"/>
  <c r="Q12" i="28"/>
  <c r="B17" i="28"/>
  <c r="P18" i="28"/>
  <c r="I9" i="29"/>
  <c r="G12" i="29"/>
  <c r="E8" i="33"/>
  <c r="I8" i="33"/>
  <c r="Q8" i="33"/>
  <c r="T18" i="31"/>
  <c r="J5" i="32"/>
  <c r="T5" i="32"/>
  <c r="D4" i="30"/>
  <c r="D5" i="30"/>
  <c r="C8" i="27"/>
  <c r="C9" i="27"/>
  <c r="N5" i="32"/>
  <c r="F5" i="32"/>
  <c r="P5" i="32"/>
  <c r="C15" i="33"/>
  <c r="E8" i="32"/>
  <c r="H5" i="32"/>
  <c r="R5" i="32"/>
  <c r="C4" i="30"/>
  <c r="C5" i="30"/>
  <c r="C8" i="33"/>
  <c r="S6" i="18"/>
  <c r="P4" i="28"/>
  <c r="P5" i="28"/>
  <c r="E4" i="21"/>
  <c r="M5" i="28"/>
  <c r="L6" i="18"/>
  <c r="B18" i="28"/>
  <c r="C18" i="28"/>
  <c r="S18" i="28"/>
  <c r="I18" i="28"/>
  <c r="D18" i="28"/>
  <c r="G18" i="28"/>
  <c r="H18" i="28"/>
  <c r="M18" i="28"/>
  <c r="R18" i="28"/>
  <c r="K18" i="28"/>
  <c r="E18" i="28"/>
  <c r="L18" i="28"/>
  <c r="O18" i="28"/>
  <c r="G4" i="26"/>
  <c r="G5" i="26"/>
  <c r="D4" i="28"/>
  <c r="D5" i="28"/>
  <c r="C5" i="40"/>
  <c r="N4" i="40"/>
  <c r="M8" i="40"/>
  <c r="M9" i="40"/>
  <c r="Q8" i="40"/>
  <c r="Q9" i="40"/>
  <c r="I4" i="40"/>
  <c r="I5" i="40"/>
  <c r="E4" i="40"/>
  <c r="E5" i="40"/>
  <c r="R4" i="40"/>
  <c r="R4" i="41"/>
  <c r="R4" i="42"/>
  <c r="H4" i="40"/>
  <c r="H5" i="40"/>
  <c r="L4" i="40"/>
  <c r="L5" i="40"/>
  <c r="L4" i="41"/>
  <c r="T4" i="40"/>
  <c r="T5" i="40"/>
  <c r="T9" i="40"/>
  <c r="R9" i="40"/>
  <c r="B9" i="40"/>
  <c r="P9" i="40"/>
  <c r="G9" i="40"/>
  <c r="D9" i="41"/>
  <c r="G9" i="41"/>
  <c r="E9" i="41"/>
  <c r="F9" i="41"/>
  <c r="J9" i="41"/>
  <c r="N9" i="41"/>
  <c r="R9" i="41"/>
  <c r="S9" i="41"/>
  <c r="M9" i="42"/>
  <c r="N9" i="42"/>
  <c r="V9" i="42"/>
  <c r="P9" i="42"/>
  <c r="Q9" i="42"/>
  <c r="C9" i="42"/>
  <c r="O9" i="42"/>
  <c r="S9" i="42"/>
  <c r="E9" i="42"/>
  <c r="U9" i="42"/>
  <c r="F9" i="42"/>
  <c r="O8" i="43"/>
  <c r="O9" i="43"/>
  <c r="D9" i="43"/>
  <c r="H9" i="43"/>
  <c r="E9" i="43"/>
  <c r="I9" i="43"/>
  <c r="T9" i="43"/>
  <c r="G9" i="43"/>
  <c r="C9" i="43"/>
  <c r="S9" i="43"/>
  <c r="T9" i="44"/>
  <c r="L4" i="44"/>
  <c r="L5" i="44"/>
  <c r="T4" i="44"/>
  <c r="T5" i="44"/>
  <c r="D4" i="44"/>
  <c r="D5" i="44"/>
  <c r="H4" i="44"/>
  <c r="H5" i="44"/>
  <c r="C9" i="44"/>
  <c r="G9" i="44"/>
  <c r="S9" i="44"/>
  <c r="F4" i="44"/>
  <c r="F5" i="44"/>
  <c r="K4" i="44"/>
  <c r="V4" i="44"/>
  <c r="V5" i="44"/>
  <c r="G4" i="44"/>
  <c r="R4" i="44"/>
  <c r="R5" i="44"/>
  <c r="E9" i="44"/>
  <c r="I9" i="44"/>
  <c r="U9" i="44"/>
  <c r="S4" i="44"/>
  <c r="N9" i="44"/>
  <c r="R9" i="44"/>
  <c r="E4" i="44"/>
  <c r="I4" i="44"/>
  <c r="I5" i="44"/>
  <c r="M4" i="44"/>
  <c r="M5" i="44"/>
  <c r="Q4" i="44"/>
  <c r="Q5" i="44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T9" i="45"/>
  <c r="G9" i="45"/>
  <c r="I9" i="45"/>
  <c r="M9" i="45"/>
  <c r="Q9" i="45"/>
  <c r="U9" i="45"/>
  <c r="K9" i="45"/>
  <c r="F9" i="45"/>
  <c r="J9" i="45"/>
  <c r="R9" i="45"/>
  <c r="V9" i="45"/>
  <c r="O9" i="45"/>
  <c r="I9" i="46"/>
  <c r="U9" i="46"/>
  <c r="J9" i="46"/>
  <c r="V9" i="46"/>
  <c r="S9" i="46"/>
  <c r="Q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M9" i="48"/>
  <c r="Q9" i="48"/>
  <c r="U9" i="48"/>
  <c r="L9" i="48"/>
  <c r="F9" i="48"/>
  <c r="J9" i="48"/>
  <c r="N9" i="48"/>
  <c r="R9" i="48"/>
  <c r="V9" i="48"/>
  <c r="P9" i="48"/>
  <c r="C9" i="48"/>
  <c r="G9" i="48"/>
  <c r="K9" i="48"/>
  <c r="O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G9" i="49"/>
  <c r="F12" i="49"/>
  <c r="J12" i="49"/>
  <c r="N12" i="49"/>
  <c r="R12" i="49"/>
  <c r="V12" i="49"/>
  <c r="G4" i="49"/>
  <c r="G4" i="50"/>
  <c r="G5" i="50"/>
  <c r="K4" i="49"/>
  <c r="K4" i="50"/>
  <c r="K5" i="50"/>
  <c r="O4" i="49"/>
  <c r="O4" i="50"/>
  <c r="O5" i="50"/>
  <c r="L8" i="49"/>
  <c r="L9" i="49"/>
  <c r="T8" i="49"/>
  <c r="T9" i="49"/>
  <c r="D8" i="49"/>
  <c r="D9" i="49"/>
  <c r="C4" i="49"/>
  <c r="C4" i="50"/>
  <c r="C5" i="50"/>
  <c r="C5" i="49"/>
  <c r="S4" i="49"/>
  <c r="S4" i="50"/>
  <c r="S5" i="50"/>
  <c r="J4" i="49"/>
  <c r="R4" i="49"/>
  <c r="R4" i="50"/>
  <c r="R5" i="50"/>
  <c r="P9" i="49"/>
  <c r="N8" i="49"/>
  <c r="N9" i="49"/>
  <c r="F8" i="49"/>
  <c r="F9" i="49"/>
  <c r="V8" i="49"/>
  <c r="V9" i="49"/>
  <c r="I15" i="49"/>
  <c r="M15" i="49"/>
  <c r="Q15" i="49"/>
  <c r="U15" i="49"/>
  <c r="B9" i="49"/>
  <c r="I9" i="49"/>
  <c r="Q9" i="49"/>
  <c r="K9" i="49"/>
  <c r="R9" i="49"/>
  <c r="P4" i="49"/>
  <c r="P4" i="50"/>
  <c r="P5" i="50"/>
  <c r="P5" i="49"/>
  <c r="E4" i="49"/>
  <c r="E4" i="50"/>
  <c r="E5" i="50"/>
  <c r="E5" i="49"/>
  <c r="I4" i="49"/>
  <c r="I4" i="50"/>
  <c r="I5" i="50"/>
  <c r="M4" i="49"/>
  <c r="M4" i="50"/>
  <c r="M5" i="50"/>
  <c r="M5" i="49"/>
  <c r="Q4" i="49"/>
  <c r="Q4" i="50"/>
  <c r="Q5" i="50"/>
  <c r="U4" i="49"/>
  <c r="U4" i="50"/>
  <c r="U5" i="50"/>
  <c r="U5" i="49"/>
  <c r="Q12" i="22"/>
  <c r="L12" i="22"/>
  <c r="O12" i="22"/>
  <c r="P18" i="22"/>
  <c r="O18" i="22"/>
  <c r="T18" i="22"/>
  <c r="R12" i="11"/>
  <c r="B12" i="11"/>
  <c r="Q12" i="11"/>
  <c r="T12" i="11"/>
  <c r="S12" i="11"/>
  <c r="C12" i="11"/>
  <c r="F12" i="11"/>
  <c r="G12" i="11"/>
  <c r="N4" i="28"/>
  <c r="N5" i="28"/>
  <c r="T12" i="13"/>
  <c r="P12" i="13"/>
  <c r="G12" i="13"/>
  <c r="U12" i="13"/>
  <c r="J12" i="13"/>
  <c r="L8" i="38"/>
  <c r="V4" i="38"/>
  <c r="M5" i="19"/>
  <c r="M4" i="20"/>
  <c r="S12" i="21"/>
  <c r="E12" i="21"/>
  <c r="R12" i="21"/>
  <c r="H12" i="21"/>
  <c r="G12" i="21"/>
  <c r="I12" i="21"/>
  <c r="B12" i="21"/>
  <c r="K12" i="21"/>
  <c r="J12" i="21"/>
  <c r="R5" i="29"/>
  <c r="R4" i="30"/>
  <c r="R5" i="30"/>
  <c r="H8" i="38"/>
  <c r="T8" i="38"/>
  <c r="T9" i="38"/>
  <c r="T5" i="38"/>
  <c r="O4" i="28"/>
  <c r="O5" i="28"/>
  <c r="J4" i="20"/>
  <c r="F8" i="20"/>
  <c r="M12" i="13"/>
  <c r="E12" i="13"/>
  <c r="H6" i="18"/>
  <c r="B14" i="26"/>
  <c r="B7" i="26"/>
  <c r="B8" i="26"/>
  <c r="I18" i="26"/>
  <c r="Q18" i="26"/>
  <c r="V4" i="45"/>
  <c r="V5" i="45"/>
  <c r="R5" i="40"/>
  <c r="P15" i="8"/>
  <c r="L4" i="26"/>
  <c r="D12" i="19"/>
  <c r="F18" i="21"/>
  <c r="S18" i="21"/>
  <c r="T18" i="21"/>
  <c r="F4" i="28"/>
  <c r="F5" i="28"/>
  <c r="M9" i="19"/>
  <c r="O12" i="21"/>
  <c r="U12" i="11"/>
  <c r="I12" i="11"/>
  <c r="U12" i="25"/>
  <c r="D12" i="25"/>
  <c r="B12" i="25"/>
  <c r="Q12" i="25"/>
  <c r="C12" i="25"/>
  <c r="R12" i="25"/>
  <c r="M12" i="25"/>
  <c r="I12" i="25"/>
  <c r="S12" i="25"/>
  <c r="K12" i="25"/>
  <c r="Q8" i="25"/>
  <c r="Q4" i="25"/>
  <c r="Q5" i="25"/>
  <c r="K8" i="25"/>
  <c r="K4" i="25"/>
  <c r="N4" i="34"/>
  <c r="N5" i="34"/>
  <c r="E4" i="41"/>
  <c r="M4" i="39"/>
  <c r="M5" i="39"/>
  <c r="F9" i="8"/>
  <c r="G12" i="8"/>
  <c r="G5" i="19"/>
  <c r="G4" i="20"/>
  <c r="O8" i="20"/>
  <c r="O4" i="20"/>
  <c r="D8" i="38"/>
  <c r="P8" i="38"/>
  <c r="P9" i="38"/>
  <c r="P6" i="18"/>
  <c r="T12" i="21"/>
  <c r="P12" i="21"/>
  <c r="O15" i="12"/>
  <c r="Q12" i="13"/>
  <c r="I12" i="13"/>
  <c r="T12" i="7"/>
  <c r="L15" i="7"/>
  <c r="J9" i="7"/>
  <c r="G12" i="7"/>
  <c r="K12" i="19"/>
  <c r="G9" i="19"/>
  <c r="H12" i="19"/>
  <c r="Q15" i="19"/>
  <c r="O12" i="19"/>
  <c r="D15" i="19"/>
  <c r="N12" i="19"/>
  <c r="I12" i="19"/>
  <c r="H15" i="19"/>
  <c r="B15" i="19"/>
  <c r="M12" i="19"/>
  <c r="H9" i="19"/>
  <c r="J15" i="19"/>
  <c r="H8" i="25"/>
  <c r="H4" i="25"/>
  <c r="H5" i="25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E18" i="26"/>
  <c r="U18" i="26"/>
  <c r="K5" i="44"/>
  <c r="K4" i="45"/>
  <c r="K5" i="45"/>
  <c r="R5" i="41"/>
  <c r="G4" i="28"/>
  <c r="G5" i="28"/>
  <c r="T6" i="18"/>
  <c r="J6" i="18"/>
  <c r="C12" i="21"/>
  <c r="C9" i="19"/>
  <c r="N12" i="21"/>
  <c r="D9" i="7"/>
  <c r="M5" i="37"/>
  <c r="B7" i="35"/>
  <c r="B8" i="35"/>
  <c r="B7" i="22"/>
  <c r="B8" i="22"/>
  <c r="J9" i="22"/>
  <c r="L12" i="21"/>
  <c r="H15" i="7"/>
  <c r="C18" i="26"/>
  <c r="S12" i="13"/>
  <c r="C11" i="20"/>
  <c r="B10" i="20"/>
  <c r="D8" i="21"/>
  <c r="D4" i="21"/>
  <c r="J18" i="22"/>
  <c r="F18" i="22"/>
  <c r="D12" i="22"/>
  <c r="B15" i="23"/>
  <c r="D12" i="23"/>
  <c r="J12" i="23"/>
  <c r="U12" i="23"/>
  <c r="H12" i="23"/>
  <c r="N12" i="23"/>
  <c r="D15" i="23"/>
  <c r="K15" i="23"/>
  <c r="R12" i="23"/>
  <c r="P12" i="23"/>
  <c r="L15" i="23"/>
  <c r="T12" i="23"/>
  <c r="I15" i="23"/>
  <c r="F9" i="23"/>
  <c r="M9" i="23"/>
  <c r="M15" i="23"/>
  <c r="Q12" i="23"/>
  <c r="N9" i="23"/>
  <c r="E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H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E8" i="31"/>
  <c r="B7" i="31"/>
  <c r="B8" i="31"/>
  <c r="I9" i="31"/>
  <c r="L8" i="33"/>
  <c r="L4" i="35"/>
  <c r="L5" i="35"/>
  <c r="O8" i="33"/>
  <c r="O4" i="33"/>
  <c r="O5" i="33"/>
  <c r="C5" i="29"/>
  <c r="S4" i="34"/>
  <c r="S5" i="34"/>
  <c r="S4" i="35"/>
  <c r="S5" i="35"/>
  <c r="S5" i="32"/>
  <c r="S4" i="33"/>
  <c r="S5" i="33"/>
  <c r="P4" i="35"/>
  <c r="P5" i="35"/>
  <c r="P4" i="34"/>
  <c r="P5" i="34"/>
  <c r="P4" i="33"/>
  <c r="P5" i="33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L15" i="11"/>
  <c r="C15" i="11"/>
  <c r="G12" i="12"/>
  <c r="M15" i="13"/>
  <c r="S9" i="7"/>
  <c r="H15" i="8"/>
  <c r="S15" i="9"/>
  <c r="L15" i="9"/>
  <c r="H9" i="9"/>
  <c r="G12" i="9"/>
  <c r="L12" i="9"/>
  <c r="E12" i="9"/>
  <c r="D15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U18" i="22"/>
  <c r="M18" i="22"/>
  <c r="K12" i="22"/>
  <c r="C7" i="22"/>
  <c r="C8" i="22"/>
  <c r="C11" i="22"/>
  <c r="C12" i="22"/>
  <c r="B18" i="33"/>
  <c r="P18" i="33"/>
  <c r="F18" i="33"/>
  <c r="V18" i="33"/>
  <c r="O18" i="33"/>
  <c r="D18" i="33"/>
  <c r="T18" i="33"/>
  <c r="J18" i="33"/>
  <c r="S18" i="33"/>
  <c r="M18" i="33"/>
  <c r="I18" i="33"/>
  <c r="T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4" i="36"/>
  <c r="P5" i="36"/>
  <c r="C8" i="37"/>
  <c r="E9" i="38"/>
  <c r="Q15" i="11"/>
  <c r="B15" i="13"/>
  <c r="T15" i="13"/>
  <c r="E15" i="13"/>
  <c r="G15" i="13"/>
  <c r="N15" i="13"/>
  <c r="M15" i="9"/>
  <c r="G15" i="9"/>
  <c r="R12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T9" i="18"/>
  <c r="P9" i="18"/>
  <c r="I9" i="19"/>
  <c r="J8" i="26"/>
  <c r="J9" i="26"/>
  <c r="E12" i="26"/>
  <c r="N12" i="26"/>
  <c r="U12" i="26"/>
  <c r="G12" i="26"/>
  <c r="M5" i="29"/>
  <c r="M4" i="30"/>
  <c r="M5" i="30"/>
  <c r="C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4" i="35"/>
  <c r="V5" i="35"/>
  <c r="E4" i="34"/>
  <c r="E5" i="34"/>
  <c r="E4" i="35"/>
  <c r="E5" i="35"/>
  <c r="E5" i="32"/>
  <c r="T4" i="35"/>
  <c r="T5" i="35"/>
  <c r="T4" i="34"/>
  <c r="T5" i="34"/>
  <c r="J5" i="36"/>
  <c r="J4" i="37"/>
  <c r="J5" i="37"/>
  <c r="D8" i="39"/>
  <c r="H8" i="39"/>
  <c r="L8" i="39"/>
  <c r="P8" i="39"/>
  <c r="T4" i="39"/>
  <c r="T5" i="39"/>
  <c r="T8" i="39"/>
  <c r="U8" i="40"/>
  <c r="U9" i="40"/>
  <c r="U4" i="40"/>
  <c r="U5" i="40"/>
  <c r="J4" i="41"/>
  <c r="J5" i="40"/>
  <c r="M8" i="43"/>
  <c r="M9" i="43"/>
  <c r="N15" i="22"/>
  <c r="F15" i="11"/>
  <c r="O12" i="11"/>
  <c r="K15" i="13"/>
  <c r="H15" i="13"/>
  <c r="L12" i="13"/>
  <c r="I9" i="13"/>
  <c r="C15" i="8"/>
  <c r="Q15" i="18"/>
  <c r="R12" i="18"/>
  <c r="U15" i="19"/>
  <c r="F12" i="19"/>
  <c r="S9" i="19"/>
  <c r="O9" i="19"/>
  <c r="L5" i="19"/>
  <c r="L4" i="20"/>
  <c r="N8" i="20"/>
  <c r="N4" i="20"/>
  <c r="I12" i="28"/>
  <c r="M12" i="28"/>
  <c r="E12" i="28"/>
  <c r="E5" i="29"/>
  <c r="E4" i="30"/>
  <c r="E5" i="30"/>
  <c r="K4" i="30"/>
  <c r="K5" i="30"/>
  <c r="H4" i="41"/>
  <c r="H5" i="41"/>
  <c r="H15" i="11"/>
  <c r="E15" i="11"/>
  <c r="K12" i="13"/>
  <c r="C12" i="13"/>
  <c r="Q9" i="13"/>
  <c r="J9" i="13"/>
  <c r="L9" i="13"/>
  <c r="F15" i="9"/>
  <c r="P12" i="9"/>
  <c r="M15" i="19"/>
  <c r="F15" i="19"/>
  <c r="E12" i="19"/>
  <c r="F12" i="21"/>
  <c r="G8" i="30"/>
  <c r="G4" i="30"/>
  <c r="G5" i="30"/>
  <c r="O8" i="30"/>
  <c r="O4" i="30"/>
  <c r="O5" i="30"/>
  <c r="E8" i="36"/>
  <c r="E4" i="36"/>
  <c r="H8" i="36"/>
  <c r="H4" i="36"/>
  <c r="H4" i="37"/>
  <c r="H5" i="37"/>
  <c r="L8" i="36"/>
  <c r="L4" i="36"/>
  <c r="L4" i="37"/>
  <c r="L5" i="37"/>
  <c r="S8" i="36"/>
  <c r="S4" i="36"/>
  <c r="P8" i="41"/>
  <c r="P9" i="41"/>
  <c r="P4" i="41"/>
  <c r="T4" i="41"/>
  <c r="T5" i="41"/>
  <c r="T8" i="41"/>
  <c r="T9" i="41"/>
  <c r="O9" i="38"/>
  <c r="K15" i="19"/>
  <c r="F5" i="29"/>
  <c r="N5" i="29"/>
  <c r="P5" i="29"/>
  <c r="P4" i="30"/>
  <c r="P5" i="30"/>
  <c r="S5" i="29"/>
  <c r="S4" i="30"/>
  <c r="S5" i="30"/>
  <c r="I8" i="30"/>
  <c r="I4" i="30"/>
  <c r="I5" i="30"/>
  <c r="K18" i="27"/>
  <c r="G4" i="34"/>
  <c r="G5" i="34"/>
  <c r="G4" i="35"/>
  <c r="G5" i="35"/>
  <c r="G5" i="32"/>
  <c r="C8" i="32"/>
  <c r="C4" i="32"/>
  <c r="Q8" i="36"/>
  <c r="Q4" i="36"/>
  <c r="U8" i="36"/>
  <c r="U4" i="36"/>
  <c r="U4" i="37"/>
  <c r="J8" i="38"/>
  <c r="J9" i="38"/>
  <c r="R8" i="38"/>
  <c r="R8" i="39"/>
  <c r="V8" i="39"/>
  <c r="O8" i="40"/>
  <c r="O9" i="40"/>
  <c r="O4" i="40"/>
  <c r="O5" i="40"/>
  <c r="D4" i="35"/>
  <c r="D5" i="35"/>
  <c r="N8" i="39"/>
  <c r="C18" i="27"/>
  <c r="G18" i="31"/>
  <c r="K18" i="31"/>
  <c r="O18" i="31"/>
  <c r="D18" i="31"/>
  <c r="L4" i="34"/>
  <c r="L5" i="34"/>
  <c r="C18" i="33"/>
  <c r="D8" i="36"/>
  <c r="D4" i="36"/>
  <c r="N8" i="36"/>
  <c r="N4" i="36"/>
  <c r="N4" i="37"/>
  <c r="N4" i="38"/>
  <c r="V4" i="40"/>
  <c r="V5" i="40"/>
  <c r="V8" i="40"/>
  <c r="V9" i="40"/>
  <c r="G8" i="42"/>
  <c r="G9" i="42"/>
  <c r="K8" i="42"/>
  <c r="K9" i="42"/>
  <c r="K8" i="43"/>
  <c r="K9" i="43"/>
  <c r="H4" i="45"/>
  <c r="H5" i="45"/>
  <c r="R4" i="45"/>
  <c r="R5" i="45"/>
  <c r="L5" i="29"/>
  <c r="L4" i="30"/>
  <c r="L5" i="30"/>
  <c r="O12" i="29"/>
  <c r="M4" i="34"/>
  <c r="M5" i="34"/>
  <c r="M4" i="35"/>
  <c r="M5" i="35"/>
  <c r="M5" i="32"/>
  <c r="M6" i="32"/>
  <c r="V4" i="34"/>
  <c r="V5" i="34"/>
  <c r="Q4" i="35"/>
  <c r="Q5" i="35"/>
  <c r="K8" i="36"/>
  <c r="K4" i="36"/>
  <c r="O4" i="36"/>
  <c r="K4" i="40"/>
  <c r="K5" i="40"/>
  <c r="K8" i="40"/>
  <c r="K9" i="40"/>
  <c r="O8" i="41"/>
  <c r="O9" i="41"/>
  <c r="N8" i="43"/>
  <c r="N9" i="43"/>
  <c r="K12" i="44"/>
  <c r="F12" i="44"/>
  <c r="U12" i="44"/>
  <c r="L12" i="44"/>
  <c r="R12" i="44"/>
  <c r="O12" i="44"/>
  <c r="D12" i="44"/>
  <c r="O18" i="44"/>
  <c r="H18" i="44"/>
  <c r="V18" i="44"/>
  <c r="L18" i="44"/>
  <c r="D9" i="44"/>
  <c r="I4" i="35"/>
  <c r="I5" i="35"/>
  <c r="I4" i="34"/>
  <c r="I5" i="34"/>
  <c r="F4" i="35"/>
  <c r="F5" i="35"/>
  <c r="F4" i="34"/>
  <c r="F5" i="34"/>
  <c r="O4" i="34"/>
  <c r="O5" i="34"/>
  <c r="O4" i="35"/>
  <c r="O5" i="35"/>
  <c r="O5" i="32"/>
  <c r="O6" i="32"/>
  <c r="C4" i="36"/>
  <c r="C8" i="36"/>
  <c r="I8" i="36"/>
  <c r="I4" i="36"/>
  <c r="R8" i="36"/>
  <c r="R4" i="36"/>
  <c r="C8" i="39"/>
  <c r="S8" i="39"/>
  <c r="G4" i="40"/>
  <c r="D8" i="42"/>
  <c r="D9" i="42"/>
  <c r="H8" i="42"/>
  <c r="H9" i="42"/>
  <c r="H4" i="42"/>
  <c r="H5" i="42"/>
  <c r="L8" i="42"/>
  <c r="L9" i="42"/>
  <c r="T8" i="42"/>
  <c r="T9" i="42"/>
  <c r="T4" i="42"/>
  <c r="F8" i="43"/>
  <c r="F9" i="43"/>
  <c r="K4" i="34"/>
  <c r="K5" i="34"/>
  <c r="K4" i="35"/>
  <c r="K5" i="35"/>
  <c r="H4" i="35"/>
  <c r="H5" i="35"/>
  <c r="H4" i="34"/>
  <c r="H5" i="34"/>
  <c r="R4" i="35"/>
  <c r="R5" i="35"/>
  <c r="K9" i="38"/>
  <c r="I8" i="41"/>
  <c r="I9" i="41"/>
  <c r="I4" i="41"/>
  <c r="I5" i="41"/>
  <c r="M8" i="41"/>
  <c r="M9" i="41"/>
  <c r="M4" i="41"/>
  <c r="M5" i="41"/>
  <c r="Q8" i="41"/>
  <c r="Q9" i="41"/>
  <c r="Q4" i="41"/>
  <c r="Q5" i="41"/>
  <c r="U8" i="41"/>
  <c r="U9" i="41"/>
  <c r="U4" i="41"/>
  <c r="U4" i="42"/>
  <c r="U5" i="42"/>
  <c r="I8" i="42"/>
  <c r="I9" i="42"/>
  <c r="J8" i="43"/>
  <c r="J9" i="43"/>
  <c r="T12" i="44"/>
  <c r="Q12" i="44"/>
  <c r="C12" i="44"/>
  <c r="F4" i="45"/>
  <c r="F5" i="45"/>
  <c r="J4" i="45"/>
  <c r="J5" i="45"/>
  <c r="L4" i="45"/>
  <c r="L5" i="45"/>
  <c r="T4" i="45"/>
  <c r="T5" i="45"/>
  <c r="P12" i="26"/>
  <c r="O4" i="45"/>
  <c r="O5" i="45"/>
  <c r="O5" i="44"/>
  <c r="N18" i="44"/>
  <c r="D18" i="45"/>
  <c r="S18" i="45"/>
  <c r="L18" i="45"/>
  <c r="S18" i="31"/>
  <c r="I12" i="44"/>
  <c r="R18" i="44"/>
  <c r="K18" i="44"/>
  <c r="E18" i="44"/>
  <c r="I4" i="45"/>
  <c r="I5" i="45"/>
  <c r="M4" i="45"/>
  <c r="M5" i="45"/>
  <c r="U4" i="45"/>
  <c r="U5" i="45"/>
  <c r="P18" i="45"/>
  <c r="O12" i="26"/>
  <c r="O15" i="31"/>
  <c r="D6" i="48"/>
  <c r="I6" i="48"/>
  <c r="Q6" i="48"/>
  <c r="U5" i="41"/>
  <c r="T5" i="42"/>
  <c r="T4" i="43"/>
  <c r="T5" i="43"/>
  <c r="J5" i="41"/>
  <c r="J4" i="42"/>
  <c r="P4" i="37"/>
  <c r="P4" i="38"/>
  <c r="D9" i="26"/>
  <c r="Q9" i="26"/>
  <c r="N9" i="26"/>
  <c r="E9" i="26"/>
  <c r="F9" i="26"/>
  <c r="R9" i="26"/>
  <c r="U9" i="26"/>
  <c r="K9" i="26"/>
  <c r="C9" i="26"/>
  <c r="B9" i="26"/>
  <c r="H9" i="26"/>
  <c r="L9" i="26"/>
  <c r="T9" i="26"/>
  <c r="J5" i="20"/>
  <c r="J4" i="21"/>
  <c r="J4" i="22"/>
  <c r="M5" i="20"/>
  <c r="M4" i="21"/>
  <c r="M4" i="22"/>
  <c r="M5" i="22"/>
  <c r="C5" i="36"/>
  <c r="G15" i="26"/>
  <c r="C15" i="26"/>
  <c r="B15" i="26"/>
  <c r="S15" i="26"/>
  <c r="O15" i="26"/>
  <c r="M15" i="26"/>
  <c r="I15" i="26"/>
  <c r="U15" i="26"/>
  <c r="P15" i="26"/>
  <c r="D15" i="26"/>
  <c r="E15" i="26"/>
  <c r="Q15" i="26"/>
  <c r="K15" i="26"/>
  <c r="H9" i="38"/>
  <c r="G5" i="40"/>
  <c r="D5" i="36"/>
  <c r="D4" i="37"/>
  <c r="P5" i="41"/>
  <c r="P4" i="42"/>
  <c r="D5" i="21"/>
  <c r="D4" i="22"/>
  <c r="D5" i="22"/>
  <c r="G4" i="21"/>
  <c r="G5" i="20"/>
  <c r="L5" i="26"/>
  <c r="L4" i="28"/>
  <c r="L5" i="28"/>
  <c r="I9" i="35"/>
  <c r="D9" i="35"/>
  <c r="K4" i="41"/>
  <c r="K5" i="41"/>
  <c r="K5" i="36"/>
  <c r="K4" i="37"/>
  <c r="K4" i="38"/>
  <c r="K4" i="39"/>
  <c r="K5" i="39"/>
  <c r="U5" i="36"/>
  <c r="S5" i="36"/>
  <c r="S4" i="37"/>
  <c r="H5" i="36"/>
  <c r="L5" i="20"/>
  <c r="L4" i="21"/>
  <c r="F6" i="8"/>
  <c r="M6" i="8"/>
  <c r="Q4" i="26"/>
  <c r="Q5" i="26"/>
  <c r="R15" i="26"/>
  <c r="R5" i="36"/>
  <c r="R4" i="37"/>
  <c r="R4" i="38"/>
  <c r="G4" i="41"/>
  <c r="Q5" i="36"/>
  <c r="Q4" i="37"/>
  <c r="E5" i="36"/>
  <c r="E4" i="37"/>
  <c r="E4" i="38"/>
  <c r="E4" i="39"/>
  <c r="E5" i="39"/>
  <c r="B11" i="20"/>
  <c r="O5" i="36"/>
  <c r="O4" i="37"/>
  <c r="E9" i="22"/>
  <c r="D9" i="22"/>
  <c r="G9" i="38"/>
  <c r="B9" i="38"/>
  <c r="N9" i="38"/>
  <c r="I9" i="38"/>
  <c r="U9" i="38"/>
  <c r="M9" i="38"/>
  <c r="C9" i="38"/>
  <c r="F9" i="38"/>
  <c r="V9" i="38"/>
  <c r="Q9" i="38"/>
  <c r="O5" i="20"/>
  <c r="O4" i="21"/>
  <c r="I5" i="36"/>
  <c r="I4" i="37"/>
  <c r="S9" i="38"/>
  <c r="O4" i="41"/>
  <c r="R9" i="38"/>
  <c r="C4" i="35"/>
  <c r="C5" i="35"/>
  <c r="C4" i="34"/>
  <c r="C5" i="34"/>
  <c r="C4" i="33"/>
  <c r="C5" i="33"/>
  <c r="C5" i="32"/>
  <c r="B4" i="32"/>
  <c r="C4" i="37"/>
  <c r="T6" i="8"/>
  <c r="U9" i="31"/>
  <c r="H9" i="31"/>
  <c r="D9" i="38"/>
  <c r="K5" i="25"/>
  <c r="K4" i="26"/>
  <c r="J15" i="26"/>
  <c r="L9" i="38"/>
  <c r="G9" i="26"/>
  <c r="Q5" i="37"/>
  <c r="Q4" i="38"/>
  <c r="Q4" i="28"/>
  <c r="Q5" i="28"/>
  <c r="L5" i="21"/>
  <c r="C4" i="38"/>
  <c r="C5" i="37"/>
  <c r="O4" i="38"/>
  <c r="O4" i="39"/>
  <c r="O5" i="39"/>
  <c r="O5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H4" i="38"/>
  <c r="H5" i="38"/>
  <c r="C12" i="20"/>
  <c r="J5" i="21"/>
  <c r="J5" i="22"/>
  <c r="K4" i="42"/>
  <c r="O5" i="41"/>
  <c r="O4" i="42"/>
  <c r="I5" i="37"/>
  <c r="I4" i="38"/>
  <c r="O4" i="22"/>
  <c r="O5" i="22"/>
  <c r="O5" i="21"/>
  <c r="G5" i="41"/>
  <c r="G4" i="42"/>
  <c r="G4" i="43"/>
  <c r="G5" i="43"/>
  <c r="P5" i="37"/>
  <c r="B5" i="32"/>
  <c r="N5" i="37"/>
  <c r="G5" i="21"/>
  <c r="G4" i="22"/>
  <c r="G5" i="22"/>
  <c r="K4" i="28"/>
  <c r="K5" i="28"/>
  <c r="K5" i="26"/>
  <c r="E5" i="37"/>
  <c r="R5" i="37"/>
  <c r="S4" i="38"/>
  <c r="S4" i="39"/>
  <c r="S5" i="39"/>
  <c r="S5" i="37"/>
  <c r="P5" i="42"/>
  <c r="P4" i="43"/>
  <c r="P5" i="43"/>
  <c r="D5" i="37"/>
  <c r="J5" i="42"/>
  <c r="J4" i="43"/>
  <c r="J5" i="43"/>
  <c r="J6" i="32"/>
  <c r="D6" i="32"/>
  <c r="B6" i="32"/>
  <c r="R6" i="32"/>
  <c r="P6" i="32"/>
  <c r="U6" i="32"/>
  <c r="L6" i="32"/>
  <c r="H6" i="32"/>
  <c r="F6" i="32"/>
  <c r="I6" i="32"/>
  <c r="T6" i="32"/>
  <c r="V6" i="32"/>
  <c r="N6" i="32"/>
  <c r="G6" i="32"/>
  <c r="E6" i="32"/>
  <c r="S6" i="32"/>
  <c r="P5" i="38"/>
  <c r="P4" i="39"/>
  <c r="P5" i="39"/>
  <c r="I5" i="38"/>
  <c r="I4" i="39"/>
  <c r="I5" i="39"/>
  <c r="O5" i="42"/>
  <c r="O4" i="43"/>
  <c r="O5" i="43"/>
  <c r="S5" i="38"/>
  <c r="K5" i="42"/>
  <c r="K4" i="43"/>
  <c r="K5" i="43"/>
  <c r="O5" i="38"/>
  <c r="G5" i="42"/>
  <c r="H4" i="39"/>
  <c r="H5" i="39"/>
  <c r="K5" i="38"/>
  <c r="C6" i="32"/>
  <c r="C5" i="38"/>
  <c r="C4" i="39"/>
  <c r="Q4" i="39"/>
  <c r="Q5" i="39"/>
  <c r="Q5" i="38"/>
  <c r="C5" i="39"/>
  <c r="D9" i="50"/>
  <c r="H9" i="50"/>
  <c r="L9" i="50"/>
  <c r="P9" i="50"/>
  <c r="T9" i="50"/>
  <c r="E15" i="50"/>
  <c r="J15" i="50"/>
  <c r="P15" i="50"/>
  <c r="V15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J9" i="51"/>
  <c r="V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S4" i="53"/>
  <c r="S5" i="53"/>
  <c r="D9" i="53"/>
  <c r="E18" i="53"/>
  <c r="I18" i="53"/>
  <c r="M18" i="53"/>
  <c r="Q18" i="53"/>
  <c r="U18" i="53"/>
  <c r="G4" i="53"/>
  <c r="G5" i="53"/>
  <c r="E9" i="53"/>
  <c r="I9" i="53"/>
  <c r="Q9" i="53"/>
  <c r="U9" i="53"/>
  <c r="F18" i="53"/>
  <c r="J18" i="53"/>
  <c r="N18" i="53"/>
  <c r="R18" i="53"/>
  <c r="V18" i="53"/>
  <c r="O4" i="53"/>
  <c r="O5" i="53"/>
  <c r="C18" i="53"/>
  <c r="G18" i="53"/>
  <c r="O18" i="53"/>
  <c r="S18" i="53"/>
  <c r="F15" i="53"/>
  <c r="J15" i="53"/>
  <c r="N15" i="53"/>
  <c r="R15" i="53"/>
  <c r="V15" i="53"/>
  <c r="C9" i="53"/>
  <c r="S9" i="53"/>
  <c r="G15" i="53"/>
  <c r="K15" i="53"/>
  <c r="O15" i="53"/>
  <c r="S15" i="53"/>
  <c r="Q4" i="53"/>
  <c r="Q5" i="53"/>
  <c r="H9" i="53"/>
  <c r="L9" i="53"/>
  <c r="P9" i="53"/>
  <c r="T9" i="53"/>
  <c r="D15" i="53"/>
  <c r="H15" i="53"/>
  <c r="L15" i="53"/>
  <c r="P15" i="53"/>
  <c r="T15" i="53"/>
  <c r="F12" i="53"/>
  <c r="J12" i="53"/>
  <c r="N12" i="53"/>
  <c r="R12" i="53"/>
  <c r="V12" i="53"/>
  <c r="C12" i="53"/>
  <c r="G12" i="53"/>
  <c r="K12" i="53"/>
  <c r="O12" i="53"/>
  <c r="S12" i="53"/>
  <c r="I4" i="53"/>
  <c r="D12" i="53"/>
  <c r="H12" i="53"/>
  <c r="L12" i="53"/>
  <c r="P12" i="53"/>
  <c r="T12" i="53"/>
  <c r="E4" i="53"/>
  <c r="E5" i="53"/>
  <c r="U4" i="53"/>
  <c r="U5" i="53"/>
  <c r="E12" i="53"/>
  <c r="I12" i="53"/>
  <c r="M12" i="53"/>
  <c r="Q12" i="53"/>
  <c r="U12" i="53"/>
  <c r="J9" i="53"/>
  <c r="R9" i="53"/>
  <c r="O9" i="53"/>
  <c r="D4" i="53"/>
  <c r="D5" i="53"/>
  <c r="H4" i="53"/>
  <c r="L4" i="53"/>
  <c r="L5" i="53"/>
  <c r="P4" i="53"/>
  <c r="T4" i="53"/>
  <c r="T5" i="53"/>
  <c r="O18" i="54"/>
  <c r="O8" i="54"/>
  <c r="S8" i="54"/>
  <c r="N18" i="54"/>
  <c r="V18" i="54"/>
  <c r="G18" i="54"/>
  <c r="L18" i="54"/>
  <c r="I8" i="54"/>
  <c r="I9" i="54"/>
  <c r="C8" i="54"/>
  <c r="C9" i="54"/>
  <c r="T8" i="54"/>
  <c r="B9" i="54"/>
  <c r="D15" i="54"/>
  <c r="I15" i="54"/>
  <c r="L15" i="54"/>
  <c r="Q15" i="54"/>
  <c r="T15" i="54"/>
  <c r="G15" i="54"/>
  <c r="J15" i="54"/>
  <c r="O15" i="54"/>
  <c r="R15" i="54"/>
  <c r="D9" i="54"/>
  <c r="E15" i="54"/>
  <c r="H15" i="54"/>
  <c r="M15" i="54"/>
  <c r="P15" i="54"/>
  <c r="U15" i="54"/>
  <c r="C15" i="54"/>
  <c r="F15" i="54"/>
  <c r="K15" i="54"/>
  <c r="N15" i="54"/>
  <c r="S15" i="54"/>
  <c r="Q8" i="54"/>
  <c r="Q9" i="54"/>
  <c r="G8" i="54"/>
  <c r="L8" i="54"/>
  <c r="L9" i="54"/>
  <c r="N8" i="54"/>
  <c r="K12" i="54"/>
  <c r="R12" i="54"/>
  <c r="U12" i="54"/>
  <c r="F12" i="54"/>
  <c r="O12" i="54"/>
  <c r="C12" i="54"/>
  <c r="J12" i="54"/>
  <c r="S12" i="54"/>
  <c r="O9" i="54"/>
  <c r="H9" i="54"/>
  <c r="P9" i="54"/>
  <c r="U9" i="54"/>
  <c r="E12" i="54"/>
  <c r="H12" i="54"/>
  <c r="M12" i="54"/>
  <c r="P12" i="54"/>
  <c r="V12" i="54"/>
  <c r="J9" i="54"/>
  <c r="E9" i="54"/>
  <c r="N9" i="54"/>
  <c r="V9" i="54"/>
  <c r="R9" i="54"/>
  <c r="S9" i="54"/>
  <c r="G9" i="54"/>
  <c r="F9" i="54"/>
  <c r="K9" i="54"/>
  <c r="M9" i="54"/>
  <c r="T9" i="54"/>
  <c r="D12" i="54"/>
  <c r="I12" i="54"/>
  <c r="Q12" i="54"/>
  <c r="T12" i="54"/>
  <c r="K4" i="54"/>
  <c r="K5" i="54"/>
  <c r="E4" i="54"/>
  <c r="E5" i="54"/>
  <c r="G9" i="55"/>
  <c r="O9" i="55"/>
  <c r="F9" i="55"/>
  <c r="J9" i="55"/>
  <c r="N9" i="55"/>
  <c r="R9" i="55"/>
  <c r="V9" i="55"/>
  <c r="I9" i="55"/>
  <c r="Q9" i="55"/>
  <c r="C9" i="55"/>
  <c r="K9" i="55"/>
  <c r="S9" i="55"/>
  <c r="D9" i="55"/>
  <c r="H9" i="55"/>
  <c r="L9" i="55"/>
  <c r="P9" i="55"/>
  <c r="T9" i="55"/>
  <c r="E9" i="55"/>
  <c r="M9" i="55"/>
  <c r="U9" i="55"/>
  <c r="F9" i="56"/>
  <c r="N9" i="56"/>
  <c r="R9" i="56"/>
  <c r="D9" i="56"/>
  <c r="L9" i="56"/>
  <c r="T9" i="56"/>
  <c r="J9" i="56"/>
  <c r="V9" i="56"/>
  <c r="H9" i="56"/>
  <c r="C9" i="56"/>
  <c r="G9" i="56"/>
  <c r="K9" i="56"/>
  <c r="O9" i="56"/>
  <c r="S9" i="56"/>
  <c r="P9" i="56"/>
  <c r="E9" i="56"/>
  <c r="I9" i="56"/>
  <c r="M9" i="56"/>
  <c r="Q9" i="56"/>
  <c r="U9" i="56"/>
  <c r="C4" i="57"/>
  <c r="C5" i="57"/>
  <c r="O8" i="57"/>
  <c r="G4" i="57"/>
  <c r="G5" i="57"/>
  <c r="I4" i="57"/>
  <c r="I5" i="57"/>
  <c r="Q4" i="57"/>
  <c r="Q5" i="57"/>
  <c r="U4" i="57"/>
  <c r="U5" i="57"/>
  <c r="D4" i="57"/>
  <c r="D5" i="57"/>
  <c r="T4" i="57"/>
  <c r="T5" i="57"/>
  <c r="F6" i="11"/>
  <c r="L6" i="11"/>
  <c r="C6" i="11"/>
  <c r="B6" i="11"/>
  <c r="U6" i="11"/>
  <c r="T6" i="11"/>
  <c r="I6" i="11"/>
  <c r="Q6" i="11"/>
  <c r="K6" i="11"/>
  <c r="N6" i="11"/>
  <c r="B5" i="29"/>
  <c r="H4" i="55"/>
  <c r="H5" i="55"/>
  <c r="H4" i="54"/>
  <c r="H5" i="54"/>
  <c r="H4" i="56"/>
  <c r="H5" i="56"/>
  <c r="H5" i="53"/>
  <c r="F6" i="29"/>
  <c r="E9" i="36"/>
  <c r="P4" i="54"/>
  <c r="P5" i="54"/>
  <c r="P4" i="55"/>
  <c r="P5" i="55"/>
  <c r="P4" i="56"/>
  <c r="P5" i="56"/>
  <c r="P5" i="53"/>
  <c r="R5" i="38"/>
  <c r="R4" i="39"/>
  <c r="R5" i="39"/>
  <c r="N5" i="38"/>
  <c r="N4" i="39"/>
  <c r="N5" i="39"/>
  <c r="I4" i="54"/>
  <c r="I5" i="54"/>
  <c r="I4" i="56"/>
  <c r="I5" i="56"/>
  <c r="I4" i="55"/>
  <c r="I5" i="55"/>
  <c r="I5" i="53"/>
  <c r="E5" i="38"/>
  <c r="S6" i="29"/>
  <c r="I9" i="34"/>
  <c r="I9" i="36"/>
  <c r="R9" i="35"/>
  <c r="P9" i="35"/>
  <c r="H9" i="35"/>
  <c r="U9" i="35"/>
  <c r="J9" i="35"/>
  <c r="M9" i="35"/>
  <c r="S9" i="35"/>
  <c r="T9" i="35"/>
  <c r="T5" i="20"/>
  <c r="T4" i="21"/>
  <c r="P6" i="11"/>
  <c r="J6" i="11"/>
  <c r="S12" i="8"/>
  <c r="K12" i="8"/>
  <c r="C12" i="8"/>
  <c r="P9" i="8"/>
  <c r="L9" i="8"/>
  <c r="H9" i="8"/>
  <c r="D9" i="8"/>
  <c r="Q6" i="8"/>
  <c r="K9" i="30"/>
  <c r="U8" i="30"/>
  <c r="U4" i="30"/>
  <c r="U5" i="30"/>
  <c r="C12" i="34"/>
  <c r="U12" i="34"/>
  <c r="R12" i="34"/>
  <c r="K12" i="34"/>
  <c r="H12" i="34"/>
  <c r="M12" i="34"/>
  <c r="J12" i="34"/>
  <c r="B12" i="34"/>
  <c r="O12" i="34"/>
  <c r="L12" i="34"/>
  <c r="Q12" i="34"/>
  <c r="N12" i="34"/>
  <c r="P12" i="34"/>
  <c r="G12" i="34"/>
  <c r="T12" i="34"/>
  <c r="E12" i="34"/>
  <c r="L9" i="35"/>
  <c r="M15" i="35"/>
  <c r="P15" i="35"/>
  <c r="S15" i="35"/>
  <c r="C15" i="35"/>
  <c r="J15" i="35"/>
  <c r="I15" i="35"/>
  <c r="L15" i="35"/>
  <c r="O15" i="35"/>
  <c r="V15" i="35"/>
  <c r="F15" i="35"/>
  <c r="Q15" i="35"/>
  <c r="D15" i="35"/>
  <c r="N15" i="35"/>
  <c r="E15" i="35"/>
  <c r="K15" i="35"/>
  <c r="B15" i="35"/>
  <c r="F8" i="36"/>
  <c r="F9" i="36"/>
  <c r="F4" i="36"/>
  <c r="B7" i="36"/>
  <c r="B8" i="36"/>
  <c r="C4" i="51"/>
  <c r="E4" i="55"/>
  <c r="E5" i="55"/>
  <c r="E4" i="56"/>
  <c r="E5" i="56"/>
  <c r="Q4" i="56"/>
  <c r="Q5" i="56"/>
  <c r="Q4" i="55"/>
  <c r="Q5" i="55"/>
  <c r="Q4" i="54"/>
  <c r="Q5" i="54"/>
  <c r="K5" i="37"/>
  <c r="P6" i="8"/>
  <c r="D9" i="31"/>
  <c r="M9" i="31"/>
  <c r="G9" i="22"/>
  <c r="Q4" i="42"/>
  <c r="I4" i="42"/>
  <c r="K9" i="22"/>
  <c r="B9" i="22"/>
  <c r="H4" i="26"/>
  <c r="L6" i="8"/>
  <c r="Q9" i="35"/>
  <c r="G9" i="35"/>
  <c r="T12" i="12"/>
  <c r="T15" i="8"/>
  <c r="D12" i="12"/>
  <c r="Q9" i="22"/>
  <c r="M9" i="25"/>
  <c r="D4" i="45"/>
  <c r="D5" i="45"/>
  <c r="K6" i="44"/>
  <c r="I15" i="8"/>
  <c r="P12" i="8"/>
  <c r="E4" i="42"/>
  <c r="E5" i="41"/>
  <c r="J9" i="25"/>
  <c r="V5" i="38"/>
  <c r="V4" i="39"/>
  <c r="V5" i="39"/>
  <c r="L5" i="41"/>
  <c r="L4" i="42"/>
  <c r="R5" i="42"/>
  <c r="R4" i="43"/>
  <c r="R5" i="43"/>
  <c r="E5" i="21"/>
  <c r="E4" i="22"/>
  <c r="E5" i="22"/>
  <c r="D6" i="11"/>
  <c r="G4" i="38"/>
  <c r="G5" i="37"/>
  <c r="H15" i="35"/>
  <c r="S12" i="34"/>
  <c r="K18" i="30"/>
  <c r="R5" i="21"/>
  <c r="R4" i="22"/>
  <c r="R5" i="22"/>
  <c r="R9" i="25"/>
  <c r="T4" i="26"/>
  <c r="T5" i="25"/>
  <c r="U12" i="12"/>
  <c r="R6" i="11"/>
  <c r="O6" i="11"/>
  <c r="F9" i="7"/>
  <c r="I9" i="7"/>
  <c r="F15" i="7"/>
  <c r="Q9" i="7"/>
  <c r="J15" i="7"/>
  <c r="G15" i="7"/>
  <c r="P9" i="7"/>
  <c r="U12" i="7"/>
  <c r="H12" i="7"/>
  <c r="R15" i="7"/>
  <c r="D12" i="7"/>
  <c r="O12" i="7"/>
  <c r="M12" i="7"/>
  <c r="K15" i="7"/>
  <c r="Q12" i="7"/>
  <c r="O9" i="7"/>
  <c r="S12" i="7"/>
  <c r="L12" i="7"/>
  <c r="N15" i="7"/>
  <c r="B15" i="7"/>
  <c r="C15" i="7"/>
  <c r="E12" i="7"/>
  <c r="C9" i="7"/>
  <c r="O15" i="7"/>
  <c r="G9" i="7"/>
  <c r="P12" i="7"/>
  <c r="C12" i="7"/>
  <c r="K12" i="7"/>
  <c r="K9" i="7"/>
  <c r="H9" i="7"/>
  <c r="R9" i="7"/>
  <c r="I12" i="7"/>
  <c r="U9" i="7"/>
  <c r="R12" i="7"/>
  <c r="N12" i="7"/>
  <c r="J12" i="7"/>
  <c r="F12" i="7"/>
  <c r="H6" i="7"/>
  <c r="R9" i="22"/>
  <c r="H9" i="22"/>
  <c r="B9" i="29"/>
  <c r="L9" i="29"/>
  <c r="P9" i="29"/>
  <c r="M9" i="29"/>
  <c r="T9" i="29"/>
  <c r="J9" i="29"/>
  <c r="E9" i="29"/>
  <c r="G9" i="29"/>
  <c r="K9" i="29"/>
  <c r="N9" i="29"/>
  <c r="Q9" i="29"/>
  <c r="J8" i="33"/>
  <c r="J4" i="34"/>
  <c r="J5" i="34"/>
  <c r="B7" i="33"/>
  <c r="U8" i="33"/>
  <c r="U4" i="35"/>
  <c r="U5" i="35"/>
  <c r="D8" i="34"/>
  <c r="D9" i="34"/>
  <c r="B7" i="34"/>
  <c r="B8" i="34"/>
  <c r="D4" i="34"/>
  <c r="D5" i="34"/>
  <c r="G9" i="34"/>
  <c r="L9" i="34"/>
  <c r="R8" i="34"/>
  <c r="R9" i="34"/>
  <c r="R4" i="34"/>
  <c r="R5" i="34"/>
  <c r="C15" i="34"/>
  <c r="O15" i="34"/>
  <c r="E15" i="34"/>
  <c r="M15" i="34"/>
  <c r="N15" i="34"/>
  <c r="P15" i="34"/>
  <c r="D15" i="34"/>
  <c r="Q15" i="34"/>
  <c r="V15" i="34"/>
  <c r="R15" i="34"/>
  <c r="I15" i="34"/>
  <c r="F15" i="34"/>
  <c r="B15" i="34"/>
  <c r="U4" i="54"/>
  <c r="U5" i="54"/>
  <c r="T4" i="56"/>
  <c r="T5" i="56"/>
  <c r="T4" i="54"/>
  <c r="T5" i="54"/>
  <c r="T4" i="55"/>
  <c r="T5" i="55"/>
  <c r="L4" i="55"/>
  <c r="L5" i="55"/>
  <c r="L4" i="56"/>
  <c r="L5" i="56"/>
  <c r="L4" i="54"/>
  <c r="L5" i="54"/>
  <c r="D4" i="55"/>
  <c r="D5" i="55"/>
  <c r="D4" i="56"/>
  <c r="D5" i="56"/>
  <c r="D4" i="54"/>
  <c r="D5" i="54"/>
  <c r="O4" i="56"/>
  <c r="O5" i="56"/>
  <c r="O4" i="55"/>
  <c r="O5" i="55"/>
  <c r="O4" i="54"/>
  <c r="O5" i="54"/>
  <c r="G4" i="56"/>
  <c r="G5" i="56"/>
  <c r="G4" i="55"/>
  <c r="G5" i="55"/>
  <c r="G4" i="54"/>
  <c r="G5" i="54"/>
  <c r="S4" i="55"/>
  <c r="S5" i="55"/>
  <c r="S4" i="54"/>
  <c r="S5" i="54"/>
  <c r="S4" i="56"/>
  <c r="S5" i="56"/>
  <c r="D4" i="38"/>
  <c r="M5" i="21"/>
  <c r="U4" i="43"/>
  <c r="U5" i="43"/>
  <c r="L4" i="38"/>
  <c r="L4" i="22"/>
  <c r="L5" i="22"/>
  <c r="J9" i="31"/>
  <c r="O9" i="31"/>
  <c r="I6" i="8"/>
  <c r="N5" i="36"/>
  <c r="F9" i="35"/>
  <c r="V4" i="41"/>
  <c r="M4" i="42"/>
  <c r="K9" i="35"/>
  <c r="E9" i="35"/>
  <c r="V9" i="39"/>
  <c r="U5" i="37"/>
  <c r="U4" i="38"/>
  <c r="D15" i="8"/>
  <c r="H12" i="8"/>
  <c r="N5" i="20"/>
  <c r="N4" i="21"/>
  <c r="L9" i="25"/>
  <c r="K15" i="34"/>
  <c r="C9" i="22"/>
  <c r="I15" i="7"/>
  <c r="E9" i="31"/>
  <c r="R4" i="26"/>
  <c r="R5" i="25"/>
  <c r="E9" i="7"/>
  <c r="F9" i="25"/>
  <c r="L9" i="7"/>
  <c r="B15" i="8"/>
  <c r="M9" i="8"/>
  <c r="J4" i="50"/>
  <c r="J5" i="50"/>
  <c r="J5" i="49"/>
  <c r="K5" i="49"/>
  <c r="F9" i="29"/>
  <c r="B6" i="18"/>
  <c r="C6" i="18"/>
  <c r="F6" i="18"/>
  <c r="N6" i="18"/>
  <c r="I6" i="18"/>
  <c r="R6" i="18"/>
  <c r="T15" i="35"/>
  <c r="S15" i="34"/>
  <c r="F12" i="34"/>
  <c r="J5" i="25"/>
  <c r="J4" i="26"/>
  <c r="H18" i="22"/>
  <c r="B18" i="22"/>
  <c r="S18" i="22"/>
  <c r="D18" i="22"/>
  <c r="K18" i="22"/>
  <c r="R18" i="22"/>
  <c r="L18" i="22"/>
  <c r="G18" i="22"/>
  <c r="N18" i="22"/>
  <c r="Q4" i="21"/>
  <c r="F12" i="22"/>
  <c r="R12" i="22"/>
  <c r="G12" i="22"/>
  <c r="N12" i="22"/>
  <c r="J12" i="22"/>
  <c r="P12" i="22"/>
  <c r="T12" i="22"/>
  <c r="B12" i="22"/>
  <c r="H12" i="22"/>
  <c r="S12" i="22"/>
  <c r="K6" i="13"/>
  <c r="H6" i="13"/>
  <c r="E5" i="13"/>
  <c r="B4" i="13"/>
  <c r="B5" i="13"/>
  <c r="M15" i="7"/>
  <c r="E15" i="7"/>
  <c r="G6" i="18"/>
  <c r="D6" i="18"/>
  <c r="I4" i="20"/>
  <c r="I5" i="19"/>
  <c r="F4" i="20"/>
  <c r="F5" i="19"/>
  <c r="B4" i="19"/>
  <c r="K5" i="20"/>
  <c r="K4" i="21"/>
  <c r="C5" i="25"/>
  <c r="C4" i="26"/>
  <c r="I8" i="26"/>
  <c r="I9" i="26"/>
  <c r="I4" i="26"/>
  <c r="S8" i="26"/>
  <c r="S9" i="26"/>
  <c r="S4" i="26"/>
  <c r="L12" i="26"/>
  <c r="D12" i="26"/>
  <c r="T12" i="26"/>
  <c r="B12" i="26"/>
  <c r="M12" i="26"/>
  <c r="J12" i="26"/>
  <c r="K12" i="26"/>
  <c r="C12" i="26"/>
  <c r="S12" i="26"/>
  <c r="F12" i="26"/>
  <c r="H12" i="26"/>
  <c r="B9" i="28"/>
  <c r="U9" i="28"/>
  <c r="P9" i="28"/>
  <c r="G9" i="28"/>
  <c r="I9" i="28"/>
  <c r="N9" i="28"/>
  <c r="O9" i="28"/>
  <c r="M9" i="28"/>
  <c r="R9" i="28"/>
  <c r="D9" i="29"/>
  <c r="H9" i="29"/>
  <c r="O9" i="29"/>
  <c r="R9" i="29"/>
  <c r="B12" i="29"/>
  <c r="N12" i="29"/>
  <c r="P12" i="29"/>
  <c r="R12" i="29"/>
  <c r="L12" i="29"/>
  <c r="S12" i="29"/>
  <c r="K12" i="29"/>
  <c r="T12" i="29"/>
  <c r="C12" i="29"/>
  <c r="F12" i="29"/>
  <c r="H12" i="29"/>
  <c r="L9" i="46"/>
  <c r="N9" i="46"/>
  <c r="G9" i="46"/>
  <c r="B9" i="46"/>
  <c r="T9" i="46"/>
  <c r="Q9" i="46"/>
  <c r="K9" i="46"/>
  <c r="C9" i="46"/>
  <c r="E9" i="46"/>
  <c r="H4" i="52"/>
  <c r="H5" i="52"/>
  <c r="H4" i="51"/>
  <c r="H5" i="51"/>
  <c r="H8" i="49"/>
  <c r="H9" i="49"/>
  <c r="H4" i="49"/>
  <c r="S9" i="36"/>
  <c r="T9" i="39"/>
  <c r="K9" i="31"/>
  <c r="L9" i="31"/>
  <c r="Q9" i="31"/>
  <c r="N9" i="31"/>
  <c r="R9" i="31"/>
  <c r="B9" i="31"/>
  <c r="F9" i="31"/>
  <c r="P9" i="31"/>
  <c r="P9" i="22"/>
  <c r="O9" i="22"/>
  <c r="T9" i="22"/>
  <c r="F9" i="22"/>
  <c r="M9" i="22"/>
  <c r="S9" i="22"/>
  <c r="E5" i="44"/>
  <c r="E6" i="44"/>
  <c r="E4" i="45"/>
  <c r="E5" i="45"/>
  <c r="G4" i="45"/>
  <c r="G5" i="45"/>
  <c r="G5" i="44"/>
  <c r="B9" i="25"/>
  <c r="D9" i="25"/>
  <c r="E9" i="25"/>
  <c r="N9" i="25"/>
  <c r="I9" i="25"/>
  <c r="P9" i="25"/>
  <c r="G9" i="25"/>
  <c r="S9" i="25"/>
  <c r="K9" i="25"/>
  <c r="C9" i="25"/>
  <c r="Q9" i="25"/>
  <c r="H9" i="25"/>
  <c r="O9" i="25"/>
  <c r="S6" i="11"/>
  <c r="M6" i="11"/>
  <c r="B15" i="12"/>
  <c r="C15" i="12"/>
  <c r="F15" i="12"/>
  <c r="U15" i="12"/>
  <c r="I15" i="12"/>
  <c r="Q15" i="12"/>
  <c r="M15" i="12"/>
  <c r="R15" i="12"/>
  <c r="E15" i="12"/>
  <c r="J15" i="12"/>
  <c r="S15" i="12"/>
  <c r="D15" i="12"/>
  <c r="C12" i="12"/>
  <c r="F12" i="12"/>
  <c r="I12" i="12"/>
  <c r="L12" i="12"/>
  <c r="O12" i="12"/>
  <c r="R12" i="12"/>
  <c r="H12" i="12"/>
  <c r="Q12" i="12"/>
  <c r="M12" i="12"/>
  <c r="B12" i="12"/>
  <c r="E12" i="12"/>
  <c r="P12" i="12"/>
  <c r="D6" i="12"/>
  <c r="D12" i="8"/>
  <c r="S9" i="8"/>
  <c r="I12" i="8"/>
  <c r="R9" i="8"/>
  <c r="T12" i="8"/>
  <c r="E9" i="8"/>
  <c r="F15" i="8"/>
  <c r="E12" i="8"/>
  <c r="N15" i="8"/>
  <c r="K9" i="8"/>
  <c r="Q9" i="8"/>
  <c r="L15" i="8"/>
  <c r="M12" i="8"/>
  <c r="J9" i="8"/>
  <c r="G15" i="8"/>
  <c r="O9" i="8"/>
  <c r="Q12" i="8"/>
  <c r="O15" i="8"/>
  <c r="U9" i="8"/>
  <c r="L12" i="8"/>
  <c r="U12" i="8"/>
  <c r="I9" i="8"/>
  <c r="C9" i="8"/>
  <c r="J15" i="8"/>
  <c r="Q15" i="8"/>
  <c r="N9" i="8"/>
  <c r="K15" i="8"/>
  <c r="N12" i="8"/>
  <c r="O12" i="8"/>
  <c r="T9" i="8"/>
  <c r="E6" i="8"/>
  <c r="S6" i="8"/>
  <c r="B6" i="8"/>
  <c r="N6" i="8"/>
  <c r="O6" i="8"/>
  <c r="D6" i="8"/>
  <c r="N8" i="30"/>
  <c r="N9" i="30"/>
  <c r="B7" i="30"/>
  <c r="B8" i="30"/>
  <c r="O9" i="30"/>
  <c r="B18" i="30"/>
  <c r="O18" i="30"/>
  <c r="P18" i="30"/>
  <c r="E18" i="30"/>
  <c r="U18" i="30"/>
  <c r="F18" i="30"/>
  <c r="C18" i="30"/>
  <c r="S18" i="30"/>
  <c r="D18" i="30"/>
  <c r="T18" i="30"/>
  <c r="I18" i="30"/>
  <c r="R18" i="30"/>
  <c r="N18" i="30"/>
  <c r="G18" i="30"/>
  <c r="H18" i="30"/>
  <c r="M18" i="30"/>
  <c r="U4" i="55"/>
  <c r="U5" i="55"/>
  <c r="U4" i="56"/>
  <c r="U5" i="56"/>
  <c r="S9" i="31"/>
  <c r="I9" i="22"/>
  <c r="U9" i="22"/>
  <c r="L5" i="36"/>
  <c r="H4" i="43"/>
  <c r="H5" i="43"/>
  <c r="C9" i="35"/>
  <c r="C6" i="8"/>
  <c r="K6" i="8"/>
  <c r="N9" i="35"/>
  <c r="O9" i="35"/>
  <c r="B9" i="35"/>
  <c r="Q4" i="45"/>
  <c r="Q5" i="45"/>
  <c r="U4" i="34"/>
  <c r="U5" i="34"/>
  <c r="J4" i="35"/>
  <c r="J5" i="35"/>
  <c r="J4" i="38"/>
  <c r="F4" i="30"/>
  <c r="F5" i="30"/>
  <c r="N9" i="7"/>
  <c r="S15" i="8"/>
  <c r="P9" i="39"/>
  <c r="L15" i="34"/>
  <c r="N9" i="22"/>
  <c r="U15" i="7"/>
  <c r="T9" i="31"/>
  <c r="G9" i="31"/>
  <c r="Q15" i="7"/>
  <c r="P15" i="12"/>
  <c r="B4" i="44"/>
  <c r="B5" i="44"/>
  <c r="O6" i="44"/>
  <c r="G9" i="8"/>
  <c r="P15" i="7"/>
  <c r="U15" i="8"/>
  <c r="G15" i="12"/>
  <c r="T9" i="7"/>
  <c r="R6" i="29"/>
  <c r="S5" i="44"/>
  <c r="S6" i="44"/>
  <c r="S4" i="45"/>
  <c r="S5" i="45"/>
  <c r="R6" i="44"/>
  <c r="H6" i="44"/>
  <c r="L6" i="44"/>
  <c r="K15" i="12"/>
  <c r="R15" i="35"/>
  <c r="U15" i="35"/>
  <c r="J15" i="34"/>
  <c r="V12" i="34"/>
  <c r="P8" i="32"/>
  <c r="B7" i="32"/>
  <c r="B8" i="32"/>
  <c r="L18" i="30"/>
  <c r="F18" i="20"/>
  <c r="U18" i="20"/>
  <c r="J18" i="20"/>
  <c r="H18" i="20"/>
  <c r="M18" i="20"/>
  <c r="K18" i="20"/>
  <c r="N18" i="20"/>
  <c r="T18" i="20"/>
  <c r="R18" i="20"/>
  <c r="O18" i="20"/>
  <c r="D18" i="20"/>
  <c r="P18" i="20"/>
  <c r="I18" i="20"/>
  <c r="H18" i="21"/>
  <c r="D18" i="21"/>
  <c r="O18" i="21"/>
  <c r="L18" i="21"/>
  <c r="R18" i="21"/>
  <c r="B18" i="21"/>
  <c r="P18" i="21"/>
  <c r="K18" i="21"/>
  <c r="M18" i="21"/>
  <c r="U18" i="21"/>
  <c r="J18" i="21"/>
  <c r="Q18" i="21"/>
  <c r="G18" i="21"/>
  <c r="E18" i="21"/>
  <c r="C18" i="21"/>
  <c r="K8" i="17"/>
  <c r="H5" i="17"/>
  <c r="B4" i="17"/>
  <c r="B5" i="17" s="1"/>
  <c r="B4" i="12"/>
  <c r="B5" i="12"/>
  <c r="E5" i="12"/>
  <c r="E6" i="12"/>
  <c r="N6" i="13"/>
  <c r="Q5" i="7"/>
  <c r="B4" i="7"/>
  <c r="B5" i="7"/>
  <c r="G6" i="7"/>
  <c r="U5" i="8"/>
  <c r="U6" i="8"/>
  <c r="R6" i="8"/>
  <c r="H6" i="8"/>
  <c r="M6" i="18"/>
  <c r="G8" i="37"/>
  <c r="B7" i="37"/>
  <c r="B8" i="37"/>
  <c r="O9" i="37"/>
  <c r="K9" i="37"/>
  <c r="V9" i="35"/>
  <c r="D15" i="22"/>
  <c r="L15" i="22"/>
  <c r="J15" i="22"/>
  <c r="E15" i="22"/>
  <c r="S15" i="22"/>
  <c r="H15" i="22"/>
  <c r="G15" i="22"/>
  <c r="B15" i="22"/>
  <c r="H4" i="22"/>
  <c r="H5" i="22"/>
  <c r="H5" i="21"/>
  <c r="B15" i="11"/>
  <c r="O15" i="11"/>
  <c r="R15" i="11"/>
  <c r="I15" i="11"/>
  <c r="K15" i="11"/>
  <c r="M15" i="11"/>
  <c r="H6" i="11"/>
  <c r="E6" i="11"/>
  <c r="T15" i="12"/>
  <c r="L15" i="12"/>
  <c r="H15" i="12"/>
  <c r="Q6" i="12"/>
  <c r="K6" i="12"/>
  <c r="S6" i="13"/>
  <c r="D6" i="13"/>
  <c r="T15" i="7"/>
  <c r="D15" i="7"/>
  <c r="M9" i="7"/>
  <c r="M15" i="8"/>
  <c r="R12" i="8"/>
  <c r="J12" i="8"/>
  <c r="F12" i="8"/>
  <c r="T6" i="9"/>
  <c r="C5" i="9"/>
  <c r="C6" i="9"/>
  <c r="B4" i="9"/>
  <c r="B5" i="9"/>
  <c r="O6" i="18"/>
  <c r="S4" i="20"/>
  <c r="S5" i="19"/>
  <c r="Q18" i="20"/>
  <c r="J15" i="23"/>
  <c r="I9" i="23"/>
  <c r="P15" i="23"/>
  <c r="O9" i="23"/>
  <c r="U9" i="23"/>
  <c r="L12" i="23"/>
  <c r="G9" i="23"/>
  <c r="S9" i="23"/>
  <c r="N15" i="23"/>
  <c r="O15" i="23"/>
  <c r="J9" i="23"/>
  <c r="C9" i="23"/>
  <c r="R9" i="23"/>
  <c r="Q9" i="23"/>
  <c r="F12" i="23"/>
  <c r="T9" i="23"/>
  <c r="L9" i="23"/>
  <c r="D9" i="23"/>
  <c r="J5" i="23"/>
  <c r="B4" i="23"/>
  <c r="K5" i="32"/>
  <c r="K6" i="32"/>
  <c r="K4" i="33"/>
  <c r="K5" i="33"/>
  <c r="Q5" i="32"/>
  <c r="Q6" i="32"/>
  <c r="Q4" i="34"/>
  <c r="Q5" i="34"/>
  <c r="Q4" i="33"/>
  <c r="Q5" i="33"/>
  <c r="L18" i="32"/>
  <c r="K18" i="32"/>
  <c r="O18" i="32"/>
  <c r="G18" i="32"/>
  <c r="D8" i="40"/>
  <c r="D9" i="40"/>
  <c r="D4" i="40"/>
  <c r="N9" i="40"/>
  <c r="J9" i="40"/>
  <c r="E9" i="40"/>
  <c r="H9" i="40"/>
  <c r="R12" i="26"/>
  <c r="N4" i="41"/>
  <c r="N5" i="40"/>
  <c r="U5" i="26"/>
  <c r="U4" i="28"/>
  <c r="U5" i="28"/>
  <c r="N15" i="11"/>
  <c r="J15" i="11"/>
  <c r="G15" i="11"/>
  <c r="D15" i="11"/>
  <c r="J12" i="11"/>
  <c r="M12" i="11"/>
  <c r="L12" i="11"/>
  <c r="N12" i="11"/>
  <c r="E12" i="11"/>
  <c r="D12" i="11"/>
  <c r="H12" i="11"/>
  <c r="P12" i="11"/>
  <c r="G6" i="11"/>
  <c r="K12" i="12"/>
  <c r="S6" i="12"/>
  <c r="P15" i="13"/>
  <c r="R15" i="13"/>
  <c r="U15" i="13"/>
  <c r="C6" i="13"/>
  <c r="B15" i="9"/>
  <c r="F9" i="9"/>
  <c r="O9" i="9"/>
  <c r="T9" i="9"/>
  <c r="E15" i="9"/>
  <c r="H15" i="9"/>
  <c r="K15" i="9"/>
  <c r="N15" i="9"/>
  <c r="Q15" i="9"/>
  <c r="J9" i="9"/>
  <c r="T15" i="9"/>
  <c r="R9" i="9"/>
  <c r="P9" i="9"/>
  <c r="E9" i="9"/>
  <c r="N12" i="9"/>
  <c r="H12" i="9"/>
  <c r="O15" i="9"/>
  <c r="F12" i="9"/>
  <c r="P6" i="9"/>
  <c r="Q6" i="18"/>
  <c r="K6" i="18"/>
  <c r="T15" i="19"/>
  <c r="C12" i="19"/>
  <c r="L9" i="19"/>
  <c r="C15" i="19"/>
  <c r="K9" i="19"/>
  <c r="U12" i="19"/>
  <c r="R12" i="19"/>
  <c r="N15" i="19"/>
  <c r="U9" i="19"/>
  <c r="E9" i="19"/>
  <c r="Q12" i="19"/>
  <c r="N9" i="19"/>
  <c r="P15" i="19"/>
  <c r="Q9" i="19"/>
  <c r="R9" i="19"/>
  <c r="R15" i="19"/>
  <c r="D9" i="19"/>
  <c r="O15" i="19"/>
  <c r="J9" i="19"/>
  <c r="S12" i="19"/>
  <c r="P9" i="19"/>
  <c r="U5" i="19"/>
  <c r="U4" i="20"/>
  <c r="C14" i="20"/>
  <c r="B13" i="20"/>
  <c r="C7" i="20"/>
  <c r="N15" i="30"/>
  <c r="K15" i="30"/>
  <c r="P15" i="30"/>
  <c r="S9" i="32"/>
  <c r="E8" i="39"/>
  <c r="E9" i="39"/>
  <c r="B7" i="39"/>
  <c r="B8" i="39"/>
  <c r="H9" i="39"/>
  <c r="I9" i="40"/>
  <c r="F4" i="40"/>
  <c r="F8" i="40"/>
  <c r="F9" i="40"/>
  <c r="L9" i="40"/>
  <c r="S4" i="41"/>
  <c r="B9" i="43"/>
  <c r="L9" i="43"/>
  <c r="R9" i="43"/>
  <c r="P9" i="43"/>
  <c r="V9" i="43"/>
  <c r="U9" i="43"/>
  <c r="B9" i="44"/>
  <c r="H9" i="44"/>
  <c r="K9" i="44"/>
  <c r="M9" i="44"/>
  <c r="O9" i="44"/>
  <c r="Q9" i="44"/>
  <c r="J9" i="44"/>
  <c r="P9" i="44"/>
  <c r="F9" i="44"/>
  <c r="V9" i="44"/>
  <c r="J4" i="52"/>
  <c r="J5" i="52"/>
  <c r="J4" i="51"/>
  <c r="J5" i="51"/>
  <c r="J8" i="49"/>
  <c r="J9" i="49"/>
  <c r="Q5" i="49"/>
  <c r="I5" i="49"/>
  <c r="R5" i="49"/>
  <c r="S5" i="49"/>
  <c r="O5" i="49"/>
  <c r="G5" i="49"/>
  <c r="B8" i="11"/>
  <c r="B9" i="11"/>
  <c r="P9" i="11"/>
  <c r="L9" i="11"/>
  <c r="M9" i="11"/>
  <c r="J15" i="13"/>
  <c r="P15" i="9"/>
  <c r="U9" i="18"/>
  <c r="T9" i="19"/>
  <c r="D5" i="19"/>
  <c r="M15" i="22"/>
  <c r="I15" i="22"/>
  <c r="F9" i="28"/>
  <c r="K9" i="28"/>
  <c r="J5" i="29"/>
  <c r="J6" i="29"/>
  <c r="J4" i="30"/>
  <c r="J5" i="30"/>
  <c r="Q5" i="29"/>
  <c r="Q6" i="29"/>
  <c r="Q4" i="30"/>
  <c r="Q5" i="30"/>
  <c r="N4" i="35"/>
  <c r="N5" i="35"/>
  <c r="I12" i="26"/>
  <c r="F4" i="51"/>
  <c r="F5" i="51"/>
  <c r="F4" i="49"/>
  <c r="N4" i="50"/>
  <c r="N5" i="50"/>
  <c r="N5" i="49"/>
  <c r="S4" i="52"/>
  <c r="S5" i="52"/>
  <c r="S4" i="51"/>
  <c r="S5" i="51"/>
  <c r="S8" i="49"/>
  <c r="S9" i="49"/>
  <c r="G9" i="11"/>
  <c r="D9" i="11"/>
  <c r="J9" i="11"/>
  <c r="T9" i="11"/>
  <c r="F9" i="11"/>
  <c r="I15" i="13"/>
  <c r="B8" i="13"/>
  <c r="B9" i="13"/>
  <c r="H9" i="13"/>
  <c r="R9" i="13"/>
  <c r="D12" i="9"/>
  <c r="M9" i="18"/>
  <c r="O15" i="18"/>
  <c r="E15" i="18"/>
  <c r="U6" i="18"/>
  <c r="G15" i="19"/>
  <c r="P4" i="20"/>
  <c r="P5" i="19"/>
  <c r="R15" i="23"/>
  <c r="G15" i="23"/>
  <c r="L9" i="28"/>
  <c r="T9" i="28"/>
  <c r="C9" i="29"/>
  <c r="U18" i="27"/>
  <c r="Q18" i="27"/>
  <c r="K15" i="31"/>
  <c r="S15" i="31"/>
  <c r="S4" i="40"/>
  <c r="S5" i="40"/>
  <c r="S8" i="40"/>
  <c r="S9" i="40"/>
  <c r="C9" i="40"/>
  <c r="P8" i="45"/>
  <c r="P9" i="45"/>
  <c r="P4" i="45"/>
  <c r="P5" i="45"/>
  <c r="L4" i="50"/>
  <c r="L5" i="50"/>
  <c r="L5" i="49"/>
  <c r="N12" i="50"/>
  <c r="M12" i="50"/>
  <c r="F4" i="52"/>
  <c r="F5" i="52"/>
  <c r="B13" i="21"/>
  <c r="B14" i="21"/>
  <c r="E15" i="21"/>
  <c r="C14" i="21"/>
  <c r="E4" i="25"/>
  <c r="S9" i="29"/>
  <c r="T15" i="27"/>
  <c r="O18" i="27"/>
  <c r="N15" i="33"/>
  <c r="F15" i="33"/>
  <c r="C4" i="41"/>
  <c r="C8" i="41"/>
  <c r="C9" i="41"/>
  <c r="C4" i="45"/>
  <c r="N8" i="45"/>
  <c r="N9" i="45"/>
  <c r="N4" i="45"/>
  <c r="N5" i="45"/>
  <c r="U4" i="52"/>
  <c r="U5" i="52"/>
  <c r="U8" i="49"/>
  <c r="U9" i="49"/>
  <c r="U4" i="51"/>
  <c r="U5" i="51"/>
  <c r="N4" i="51"/>
  <c r="N5" i="51"/>
  <c r="N4" i="52"/>
  <c r="N5" i="52"/>
  <c r="N8" i="51"/>
  <c r="N9" i="51"/>
  <c r="U15" i="22"/>
  <c r="F18" i="26"/>
  <c r="D9" i="28"/>
  <c r="U18" i="28"/>
  <c r="C4" i="52"/>
  <c r="V5" i="49"/>
  <c r="V4" i="50"/>
  <c r="V5" i="50"/>
  <c r="E12" i="50"/>
  <c r="Q18" i="45"/>
  <c r="D4" i="51"/>
  <c r="D5" i="51"/>
  <c r="D4" i="49"/>
  <c r="D18" i="49"/>
  <c r="T18" i="49"/>
  <c r="I8" i="50"/>
  <c r="I9" i="50"/>
  <c r="I4" i="52"/>
  <c r="I5" i="52"/>
  <c r="Q4" i="52"/>
  <c r="Q5" i="52"/>
  <c r="K9" i="53"/>
  <c r="K18" i="53"/>
  <c r="H18" i="53"/>
  <c r="P18" i="54"/>
  <c r="M18" i="54"/>
  <c r="I18" i="54"/>
  <c r="E4" i="51"/>
  <c r="E5" i="51"/>
  <c r="M4" i="51"/>
  <c r="M5" i="51"/>
  <c r="O4" i="52"/>
  <c r="O5" i="52"/>
  <c r="O8" i="49"/>
  <c r="O9" i="49"/>
  <c r="J12" i="50"/>
  <c r="I4" i="51"/>
  <c r="I5" i="51"/>
  <c r="U12" i="52"/>
  <c r="F4" i="53"/>
  <c r="F8" i="53"/>
  <c r="F9" i="53"/>
  <c r="C6" i="48"/>
  <c r="P6" i="48"/>
  <c r="C8" i="49"/>
  <c r="C9" i="49"/>
  <c r="E8" i="49"/>
  <c r="E9" i="49"/>
  <c r="P4" i="51"/>
  <c r="P5" i="51"/>
  <c r="T4" i="51"/>
  <c r="T5" i="51"/>
  <c r="T4" i="49"/>
  <c r="V4" i="52"/>
  <c r="V5" i="52"/>
  <c r="V4" i="51"/>
  <c r="V5" i="51"/>
  <c r="S12" i="49"/>
  <c r="R12" i="50"/>
  <c r="V18" i="50"/>
  <c r="F18" i="50"/>
  <c r="R8" i="51"/>
  <c r="R9" i="51"/>
  <c r="L4" i="52"/>
  <c r="L5" i="52"/>
  <c r="R4" i="56"/>
  <c r="R5" i="56"/>
  <c r="R4" i="55"/>
  <c r="R5" i="55"/>
  <c r="R5" i="53"/>
  <c r="G9" i="53"/>
  <c r="D18" i="53"/>
  <c r="C18" i="54"/>
  <c r="F18" i="54"/>
  <c r="S18" i="54"/>
  <c r="M6" i="48"/>
  <c r="E6" i="48"/>
  <c r="E4" i="52"/>
  <c r="E5" i="52"/>
  <c r="M4" i="52"/>
  <c r="M5" i="52"/>
  <c r="M8" i="49"/>
  <c r="M9" i="49"/>
  <c r="K12" i="49"/>
  <c r="P4" i="52"/>
  <c r="P5" i="52"/>
  <c r="Q18" i="50"/>
  <c r="E12" i="52"/>
  <c r="T4" i="52"/>
  <c r="T5" i="52"/>
  <c r="J4" i="56"/>
  <c r="J5" i="56"/>
  <c r="J5" i="53"/>
  <c r="J4" i="55"/>
  <c r="J5" i="55"/>
  <c r="M4" i="53"/>
  <c r="M8" i="53"/>
  <c r="M9" i="53"/>
  <c r="R4" i="54"/>
  <c r="R5" i="54"/>
  <c r="T18" i="54"/>
  <c r="G4" i="52"/>
  <c r="G5" i="52"/>
  <c r="K4" i="52"/>
  <c r="K5" i="52"/>
  <c r="I15" i="51"/>
  <c r="C4" i="53"/>
  <c r="I15" i="53"/>
  <c r="K18" i="54"/>
  <c r="Q18" i="54"/>
  <c r="N8" i="53"/>
  <c r="N9" i="53"/>
  <c r="N4" i="53"/>
  <c r="V8" i="53"/>
  <c r="V9" i="53"/>
  <c r="V4" i="53"/>
  <c r="P18" i="53"/>
  <c r="D18" i="54"/>
  <c r="U18" i="54"/>
  <c r="C4" i="56"/>
  <c r="C4" i="54"/>
  <c r="C4" i="55"/>
  <c r="B4" i="53"/>
  <c r="B5" i="53"/>
  <c r="P6" i="53"/>
  <c r="C5" i="53"/>
  <c r="C5" i="41"/>
  <c r="C4" i="42"/>
  <c r="C8" i="20"/>
  <c r="C4" i="20"/>
  <c r="N4" i="42"/>
  <c r="N5" i="41"/>
  <c r="B9" i="32"/>
  <c r="D9" i="32"/>
  <c r="N9" i="32"/>
  <c r="J9" i="32"/>
  <c r="I9" i="32"/>
  <c r="H9" i="32"/>
  <c r="R9" i="32"/>
  <c r="Q9" i="32"/>
  <c r="O9" i="32"/>
  <c r="M9" i="32"/>
  <c r="G9" i="32"/>
  <c r="U9" i="32"/>
  <c r="S4" i="28"/>
  <c r="S5" i="28"/>
  <c r="S5" i="26"/>
  <c r="M5" i="42"/>
  <c r="M4" i="43"/>
  <c r="M5" i="43"/>
  <c r="D4" i="39"/>
  <c r="D5" i="38"/>
  <c r="H15" i="21"/>
  <c r="S6" i="49"/>
  <c r="S5" i="41"/>
  <c r="S4" i="42"/>
  <c r="B14" i="20"/>
  <c r="B7" i="20"/>
  <c r="B8" i="20"/>
  <c r="V9" i="32"/>
  <c r="S5" i="20"/>
  <c r="S4" i="21"/>
  <c r="C6" i="7"/>
  <c r="L6" i="7"/>
  <c r="N6" i="7"/>
  <c r="P6" i="7"/>
  <c r="M6" i="7"/>
  <c r="B6" i="7"/>
  <c r="J6" i="7"/>
  <c r="F6" i="7"/>
  <c r="I6" i="7"/>
  <c r="O6" i="7"/>
  <c r="D6" i="7"/>
  <c r="E6" i="7"/>
  <c r="K6" i="7"/>
  <c r="J6" i="12"/>
  <c r="N6" i="12"/>
  <c r="B6" i="12"/>
  <c r="U6" i="12"/>
  <c r="P6" i="12"/>
  <c r="C6" i="12"/>
  <c r="T6" i="12"/>
  <c r="M6" i="12"/>
  <c r="L6" i="12"/>
  <c r="I6" i="12"/>
  <c r="R6" i="12"/>
  <c r="P9" i="32"/>
  <c r="J4" i="39"/>
  <c r="J5" i="39"/>
  <c r="J5" i="38"/>
  <c r="B5" i="19"/>
  <c r="I6" i="19"/>
  <c r="I4" i="21"/>
  <c r="I5" i="20"/>
  <c r="V4" i="42"/>
  <c r="V5" i="41"/>
  <c r="L5" i="38"/>
  <c r="L4" i="39"/>
  <c r="L5" i="39"/>
  <c r="R6" i="34"/>
  <c r="L5" i="42"/>
  <c r="L4" i="43"/>
  <c r="L5" i="43"/>
  <c r="E5" i="42"/>
  <c r="E4" i="43"/>
  <c r="E5" i="43"/>
  <c r="C9" i="32"/>
  <c r="H4" i="28"/>
  <c r="H5" i="28"/>
  <c r="H5" i="26"/>
  <c r="I5" i="42"/>
  <c r="I4" i="43"/>
  <c r="I5" i="43"/>
  <c r="C5" i="51"/>
  <c r="B4" i="51"/>
  <c r="B5" i="51"/>
  <c r="T6" i="7"/>
  <c r="L9" i="32"/>
  <c r="F6" i="44"/>
  <c r="D6" i="44"/>
  <c r="B4" i="30"/>
  <c r="D4" i="50"/>
  <c r="D5" i="49"/>
  <c r="B4" i="49"/>
  <c r="B5" i="49"/>
  <c r="U6" i="51"/>
  <c r="N6" i="49"/>
  <c r="O6" i="49"/>
  <c r="Q6" i="49"/>
  <c r="H5" i="49"/>
  <c r="H6" i="49"/>
  <c r="H4" i="50"/>
  <c r="H5" i="50"/>
  <c r="T4" i="50"/>
  <c r="T5" i="50"/>
  <c r="T5" i="49"/>
  <c r="T6" i="49"/>
  <c r="F4" i="56"/>
  <c r="F5" i="56"/>
  <c r="F4" i="55"/>
  <c r="F5" i="55"/>
  <c r="F5" i="53"/>
  <c r="F4" i="54"/>
  <c r="F5" i="54"/>
  <c r="E6" i="52"/>
  <c r="T6" i="51"/>
  <c r="C5" i="52"/>
  <c r="C6" i="52"/>
  <c r="B4" i="52"/>
  <c r="B5" i="52"/>
  <c r="I6" i="52"/>
  <c r="C5" i="45"/>
  <c r="C6" i="45"/>
  <c r="B4" i="45"/>
  <c r="B5" i="45"/>
  <c r="D6" i="45"/>
  <c r="E4" i="26"/>
  <c r="E5" i="25"/>
  <c r="F6" i="52"/>
  <c r="S6" i="51"/>
  <c r="F5" i="49"/>
  <c r="F6" i="49"/>
  <c r="F4" i="50"/>
  <c r="F5" i="50"/>
  <c r="B7" i="21"/>
  <c r="B8" i="21"/>
  <c r="R6" i="49"/>
  <c r="J9" i="39"/>
  <c r="F9" i="39"/>
  <c r="Q9" i="39"/>
  <c r="M9" i="39"/>
  <c r="I9" i="39"/>
  <c r="O9" i="39"/>
  <c r="N9" i="39"/>
  <c r="B9" i="39"/>
  <c r="D9" i="39"/>
  <c r="R9" i="39"/>
  <c r="S9" i="39"/>
  <c r="U9" i="39"/>
  <c r="G9" i="39"/>
  <c r="C9" i="39"/>
  <c r="K9" i="39"/>
  <c r="L9" i="39"/>
  <c r="C15" i="20"/>
  <c r="D4" i="41"/>
  <c r="D5" i="40"/>
  <c r="B4" i="40"/>
  <c r="B5" i="40"/>
  <c r="K9" i="32"/>
  <c r="R6" i="7"/>
  <c r="L9" i="37"/>
  <c r="Q9" i="37"/>
  <c r="T9" i="37"/>
  <c r="I9" i="37"/>
  <c r="F9" i="37"/>
  <c r="J9" i="37"/>
  <c r="P9" i="37"/>
  <c r="B9" i="37"/>
  <c r="V9" i="37"/>
  <c r="R9" i="37"/>
  <c r="D9" i="37"/>
  <c r="M9" i="37"/>
  <c r="N9" i="37"/>
  <c r="U9" i="37"/>
  <c r="S9" i="37"/>
  <c r="H9" i="37"/>
  <c r="Q6" i="7"/>
  <c r="O6" i="12"/>
  <c r="F9" i="30"/>
  <c r="P9" i="30"/>
  <c r="J9" i="30"/>
  <c r="Q9" i="30"/>
  <c r="T9" i="30"/>
  <c r="S9" i="30"/>
  <c r="D9" i="30"/>
  <c r="B9" i="30"/>
  <c r="G9" i="30"/>
  <c r="M9" i="30"/>
  <c r="E9" i="30"/>
  <c r="L9" i="30"/>
  <c r="R9" i="30"/>
  <c r="C9" i="30"/>
  <c r="H9" i="30"/>
  <c r="I9" i="30"/>
  <c r="G6" i="44"/>
  <c r="H6" i="51"/>
  <c r="I5" i="26"/>
  <c r="I4" i="28"/>
  <c r="I5" i="28"/>
  <c r="K5" i="21"/>
  <c r="K4" i="22"/>
  <c r="K5" i="22"/>
  <c r="F6" i="13"/>
  <c r="Q6" i="13"/>
  <c r="U6" i="13"/>
  <c r="L6" i="13"/>
  <c r="O6" i="13"/>
  <c r="G6" i="13"/>
  <c r="R6" i="13"/>
  <c r="M6" i="13"/>
  <c r="B6" i="13"/>
  <c r="P6" i="13"/>
  <c r="I6" i="13"/>
  <c r="T6" i="13"/>
  <c r="J6" i="13"/>
  <c r="J4" i="28"/>
  <c r="J5" i="28"/>
  <c r="J5" i="26"/>
  <c r="K6" i="49"/>
  <c r="N5" i="21"/>
  <c r="N4" i="22"/>
  <c r="N5" i="22"/>
  <c r="U5" i="38"/>
  <c r="U4" i="39"/>
  <c r="U5" i="39"/>
  <c r="M9" i="34"/>
  <c r="H9" i="34"/>
  <c r="Q9" i="34"/>
  <c r="N9" i="34"/>
  <c r="V9" i="34"/>
  <c r="S9" i="34"/>
  <c r="B9" i="34"/>
  <c r="C9" i="34"/>
  <c r="F9" i="34"/>
  <c r="T9" i="34"/>
  <c r="J9" i="34"/>
  <c r="O9" i="34"/>
  <c r="K9" i="34"/>
  <c r="P9" i="34"/>
  <c r="E9" i="34"/>
  <c r="F9" i="32"/>
  <c r="G6" i="12"/>
  <c r="Q4" i="43"/>
  <c r="Q5" i="43"/>
  <c r="Q5" i="42"/>
  <c r="O9" i="36"/>
  <c r="L9" i="36"/>
  <c r="G9" i="36"/>
  <c r="J9" i="36"/>
  <c r="V9" i="36"/>
  <c r="U9" i="36"/>
  <c r="B9" i="36"/>
  <c r="P9" i="36"/>
  <c r="N9" i="36"/>
  <c r="T9" i="36"/>
  <c r="M9" i="36"/>
  <c r="D9" i="36"/>
  <c r="K9" i="36"/>
  <c r="C9" i="36"/>
  <c r="R9" i="36"/>
  <c r="H9" i="36"/>
  <c r="H6" i="12"/>
  <c r="E9" i="32"/>
  <c r="E9" i="37"/>
  <c r="D6" i="29"/>
  <c r="O6" i="29"/>
  <c r="E6" i="29"/>
  <c r="G6" i="29"/>
  <c r="B6" i="29"/>
  <c r="P6" i="29"/>
  <c r="M6" i="29"/>
  <c r="C6" i="29"/>
  <c r="H6" i="29"/>
  <c r="L6" i="29"/>
  <c r="U6" i="29"/>
  <c r="I6" i="29"/>
  <c r="K6" i="29"/>
  <c r="N6" i="29"/>
  <c r="T6" i="29"/>
  <c r="V6" i="52"/>
  <c r="E6" i="51"/>
  <c r="N6" i="45"/>
  <c r="S15" i="21"/>
  <c r="I15" i="21"/>
  <c r="K15" i="21"/>
  <c r="M15" i="21"/>
  <c r="O15" i="21"/>
  <c r="P15" i="21"/>
  <c r="F15" i="21"/>
  <c r="R15" i="21"/>
  <c r="T15" i="21"/>
  <c r="D15" i="21"/>
  <c r="B15" i="21"/>
  <c r="Q15" i="21"/>
  <c r="N15" i="21"/>
  <c r="L15" i="21"/>
  <c r="J15" i="21"/>
  <c r="G15" i="21"/>
  <c r="P4" i="21"/>
  <c r="P5" i="20"/>
  <c r="J6" i="52"/>
  <c r="F5" i="40"/>
  <c r="F6" i="40"/>
  <c r="F4" i="41"/>
  <c r="J6" i="23"/>
  <c r="E6" i="45"/>
  <c r="C5" i="26"/>
  <c r="C4" i="28"/>
  <c r="C5" i="28"/>
  <c r="Q4" i="22"/>
  <c r="Q5" i="22"/>
  <c r="Q5" i="21"/>
  <c r="U6" i="35"/>
  <c r="V4" i="56"/>
  <c r="V5" i="56"/>
  <c r="V5" i="53"/>
  <c r="V4" i="55"/>
  <c r="V5" i="55"/>
  <c r="V4" i="54"/>
  <c r="V5" i="54"/>
  <c r="M6" i="52"/>
  <c r="V6" i="49"/>
  <c r="N4" i="56"/>
  <c r="N5" i="56"/>
  <c r="N4" i="55"/>
  <c r="N5" i="55"/>
  <c r="N4" i="54"/>
  <c r="N5" i="54"/>
  <c r="N5" i="53"/>
  <c r="G6" i="52"/>
  <c r="M4" i="55"/>
  <c r="M5" i="55"/>
  <c r="M4" i="56"/>
  <c r="M5" i="56"/>
  <c r="M5" i="53"/>
  <c r="M4" i="54"/>
  <c r="M5" i="54"/>
  <c r="T6" i="52"/>
  <c r="V6" i="51"/>
  <c r="P6" i="51"/>
  <c r="I6" i="51"/>
  <c r="M6" i="51"/>
  <c r="Q6" i="52"/>
  <c r="N6" i="51"/>
  <c r="C15" i="21"/>
  <c r="P6" i="45"/>
  <c r="S6" i="40"/>
  <c r="P6" i="19"/>
  <c r="S6" i="52"/>
  <c r="F6" i="51"/>
  <c r="U15" i="21"/>
  <c r="G6" i="49"/>
  <c r="I6" i="49"/>
  <c r="J6" i="51"/>
  <c r="U4" i="21"/>
  <c r="U5" i="20"/>
  <c r="U6" i="7"/>
  <c r="N6" i="40"/>
  <c r="B5" i="23"/>
  <c r="B4" i="25"/>
  <c r="L6" i="9"/>
  <c r="O6" i="9"/>
  <c r="J6" i="9"/>
  <c r="K6" i="9"/>
  <c r="G6" i="9"/>
  <c r="Q6" i="9"/>
  <c r="U6" i="9"/>
  <c r="E6" i="9"/>
  <c r="D6" i="9"/>
  <c r="R6" i="9"/>
  <c r="F6" i="9"/>
  <c r="I6" i="9"/>
  <c r="B6" i="9"/>
  <c r="S6" i="9"/>
  <c r="M6" i="9"/>
  <c r="N6" i="9"/>
  <c r="H6" i="9"/>
  <c r="T9" i="32"/>
  <c r="G9" i="37"/>
  <c r="F6" i="12"/>
  <c r="S6" i="45"/>
  <c r="V6" i="44"/>
  <c r="N6" i="44"/>
  <c r="B6" i="44"/>
  <c r="C6" i="44"/>
  <c r="J6" i="44"/>
  <c r="P6" i="44"/>
  <c r="I6" i="44"/>
  <c r="T6" i="44"/>
  <c r="U6" i="44"/>
  <c r="M6" i="44"/>
  <c r="U6" i="34"/>
  <c r="G6" i="45"/>
  <c r="H6" i="52"/>
  <c r="F4" i="21"/>
  <c r="F5" i="20"/>
  <c r="E6" i="13"/>
  <c r="J6" i="49"/>
  <c r="R4" i="28"/>
  <c r="R5" i="28"/>
  <c r="R5" i="26"/>
  <c r="B8" i="33"/>
  <c r="J9" i="33"/>
  <c r="B4" i="34"/>
  <c r="B5" i="34"/>
  <c r="B4" i="33"/>
  <c r="B5" i="33"/>
  <c r="B4" i="35"/>
  <c r="B5" i="35"/>
  <c r="N6" i="35"/>
  <c r="S6" i="7"/>
  <c r="T4" i="28"/>
  <c r="T5" i="28"/>
  <c r="T5" i="26"/>
  <c r="G5" i="38"/>
  <c r="G4" i="39"/>
  <c r="G5" i="39"/>
  <c r="F5" i="36"/>
  <c r="F4" i="37"/>
  <c r="B4" i="36"/>
  <c r="B5" i="36"/>
  <c r="L6" i="36"/>
  <c r="U9" i="30"/>
  <c r="T5" i="21"/>
  <c r="T4" i="22"/>
  <c r="T5" i="22"/>
  <c r="Q6" i="44"/>
  <c r="U9" i="34"/>
  <c r="C9" i="37"/>
  <c r="Q9" i="36"/>
  <c r="R6" i="33"/>
  <c r="G6" i="33"/>
  <c r="S6" i="33"/>
  <c r="M6" i="33"/>
  <c r="B6" i="33"/>
  <c r="E6" i="33"/>
  <c r="H6" i="33"/>
  <c r="D6" i="33"/>
  <c r="N6" i="33"/>
  <c r="U6" i="33"/>
  <c r="T6" i="33"/>
  <c r="F6" i="33"/>
  <c r="L6" i="33"/>
  <c r="C6" i="33"/>
  <c r="V6" i="33"/>
  <c r="P6" i="33"/>
  <c r="I6" i="33"/>
  <c r="J6" i="33"/>
  <c r="O6" i="33"/>
  <c r="T9" i="20"/>
  <c r="M9" i="20"/>
  <c r="L9" i="20"/>
  <c r="J9" i="20"/>
  <c r="E9" i="20"/>
  <c r="U9" i="20"/>
  <c r="P9" i="20"/>
  <c r="G9" i="20"/>
  <c r="K9" i="20"/>
  <c r="S9" i="20"/>
  <c r="R9" i="20"/>
  <c r="B9" i="20"/>
  <c r="I9" i="20"/>
  <c r="O9" i="20"/>
  <c r="F9" i="20"/>
  <c r="Q9" i="20"/>
  <c r="H9" i="20"/>
  <c r="D9" i="20"/>
  <c r="N9" i="20"/>
  <c r="C5" i="42"/>
  <c r="C4" i="43"/>
  <c r="F4" i="38"/>
  <c r="F5" i="37"/>
  <c r="F6" i="37"/>
  <c r="B4" i="37"/>
  <c r="B5" i="37"/>
  <c r="P6" i="34"/>
  <c r="O6" i="34"/>
  <c r="H6" i="34"/>
  <c r="N6" i="34"/>
  <c r="S6" i="34"/>
  <c r="E6" i="34"/>
  <c r="K6" i="34"/>
  <c r="B6" i="34"/>
  <c r="I6" i="34"/>
  <c r="T6" i="34"/>
  <c r="C6" i="34"/>
  <c r="V6" i="34"/>
  <c r="G6" i="34"/>
  <c r="M6" i="34"/>
  <c r="F6" i="34"/>
  <c r="L6" i="34"/>
  <c r="U5" i="21"/>
  <c r="U4" i="22"/>
  <c r="U5" i="22"/>
  <c r="M6" i="53"/>
  <c r="N6" i="53"/>
  <c r="V6" i="55"/>
  <c r="U6" i="19"/>
  <c r="I6" i="53"/>
  <c r="E6" i="40"/>
  <c r="K6" i="40"/>
  <c r="M6" i="40"/>
  <c r="I6" i="40"/>
  <c r="H6" i="40"/>
  <c r="J6" i="40"/>
  <c r="P6" i="40"/>
  <c r="T6" i="40"/>
  <c r="L6" i="40"/>
  <c r="B6" i="40"/>
  <c r="R6" i="40"/>
  <c r="C6" i="40"/>
  <c r="Q6" i="40"/>
  <c r="G6" i="40"/>
  <c r="V6" i="40"/>
  <c r="U6" i="40"/>
  <c r="O6" i="40"/>
  <c r="U6" i="52"/>
  <c r="O6" i="52"/>
  <c r="P6" i="52"/>
  <c r="F6" i="53"/>
  <c r="Q6" i="45"/>
  <c r="C6" i="49"/>
  <c r="B6" i="49"/>
  <c r="M6" i="49"/>
  <c r="P6" i="49"/>
  <c r="U6" i="49"/>
  <c r="E6" i="49"/>
  <c r="B6" i="51"/>
  <c r="Q6" i="51"/>
  <c r="G6" i="51"/>
  <c r="O6" i="51"/>
  <c r="K6" i="51"/>
  <c r="L6" i="51"/>
  <c r="R6" i="51"/>
  <c r="V4" i="43"/>
  <c r="V5" i="43"/>
  <c r="V5" i="42"/>
  <c r="B4" i="20"/>
  <c r="G15" i="20"/>
  <c r="Q15" i="20"/>
  <c r="H15" i="20"/>
  <c r="L15" i="20"/>
  <c r="U15" i="20"/>
  <c r="R15" i="20"/>
  <c r="N15" i="20"/>
  <c r="S15" i="20"/>
  <c r="T15" i="20"/>
  <c r="F15" i="20"/>
  <c r="O15" i="20"/>
  <c r="D15" i="20"/>
  <c r="B15" i="20"/>
  <c r="P15" i="20"/>
  <c r="J15" i="20"/>
  <c r="E15" i="20"/>
  <c r="I15" i="20"/>
  <c r="M15" i="20"/>
  <c r="K15" i="20"/>
  <c r="D6" i="19"/>
  <c r="L6" i="49"/>
  <c r="C5" i="20"/>
  <c r="C4" i="21"/>
  <c r="B4" i="55"/>
  <c r="B5" i="55"/>
  <c r="C5" i="55"/>
  <c r="T6" i="36"/>
  <c r="D6" i="36"/>
  <c r="K6" i="36"/>
  <c r="R6" i="36"/>
  <c r="O6" i="36"/>
  <c r="I6" i="36"/>
  <c r="M6" i="36"/>
  <c r="E6" i="36"/>
  <c r="G6" i="36"/>
  <c r="V6" i="36"/>
  <c r="J6" i="36"/>
  <c r="H6" i="36"/>
  <c r="B6" i="36"/>
  <c r="U6" i="36"/>
  <c r="P6" i="36"/>
  <c r="Q6" i="36"/>
  <c r="S6" i="36"/>
  <c r="C6" i="36"/>
  <c r="K6" i="33"/>
  <c r="B6" i="19"/>
  <c r="H6" i="19"/>
  <c r="E6" i="19"/>
  <c r="N6" i="19"/>
  <c r="R6" i="19"/>
  <c r="M6" i="19"/>
  <c r="C6" i="19"/>
  <c r="O6" i="19"/>
  <c r="L6" i="19"/>
  <c r="G6" i="19"/>
  <c r="T6" i="19"/>
  <c r="Q6" i="19"/>
  <c r="K6" i="19"/>
  <c r="J6" i="19"/>
  <c r="B6" i="53"/>
  <c r="K6" i="53"/>
  <c r="T6" i="53"/>
  <c r="D6" i="53"/>
  <c r="S6" i="53"/>
  <c r="E6" i="53"/>
  <c r="O6" i="53"/>
  <c r="Q6" i="53"/>
  <c r="G6" i="53"/>
  <c r="U6" i="53"/>
  <c r="L6" i="53"/>
  <c r="F6" i="36"/>
  <c r="S9" i="33"/>
  <c r="K9" i="33"/>
  <c r="G9" i="33"/>
  <c r="N9" i="33"/>
  <c r="B9" i="33"/>
  <c r="R9" i="33"/>
  <c r="F9" i="33"/>
  <c r="P9" i="33"/>
  <c r="Q9" i="33"/>
  <c r="D9" i="33"/>
  <c r="H9" i="33"/>
  <c r="T9" i="33"/>
  <c r="V9" i="33"/>
  <c r="I9" i="33"/>
  <c r="O9" i="33"/>
  <c r="L9" i="33"/>
  <c r="M9" i="33"/>
  <c r="E9" i="33"/>
  <c r="N6" i="36"/>
  <c r="B4" i="26"/>
  <c r="B5" i="25"/>
  <c r="E6" i="25"/>
  <c r="V6" i="53"/>
  <c r="F4" i="42"/>
  <c r="F5" i="41"/>
  <c r="F6" i="41"/>
  <c r="F6" i="19"/>
  <c r="J6" i="35"/>
  <c r="D6" i="40"/>
  <c r="M9" i="21"/>
  <c r="G9" i="21"/>
  <c r="R9" i="21"/>
  <c r="J9" i="21"/>
  <c r="E9" i="21"/>
  <c r="U9" i="21"/>
  <c r="O9" i="21"/>
  <c r="P9" i="21"/>
  <c r="L9" i="21"/>
  <c r="B9" i="21"/>
  <c r="H9" i="21"/>
  <c r="I9" i="21"/>
  <c r="K9" i="21"/>
  <c r="S9" i="21"/>
  <c r="C9" i="21"/>
  <c r="Q9" i="21"/>
  <c r="T9" i="21"/>
  <c r="N9" i="21"/>
  <c r="D9" i="21"/>
  <c r="F9" i="21"/>
  <c r="E5" i="26"/>
  <c r="E4" i="28"/>
  <c r="E5" i="28"/>
  <c r="N6" i="52"/>
  <c r="F6" i="55"/>
  <c r="L6" i="52"/>
  <c r="J6" i="34"/>
  <c r="S6" i="19"/>
  <c r="D6" i="49"/>
  <c r="B4" i="27"/>
  <c r="B5" i="27"/>
  <c r="B5" i="30"/>
  <c r="B4" i="31"/>
  <c r="B5" i="31"/>
  <c r="C6" i="51"/>
  <c r="U9" i="33"/>
  <c r="Q6" i="34"/>
  <c r="S5" i="42"/>
  <c r="S4" i="43"/>
  <c r="S5" i="43"/>
  <c r="D6" i="51"/>
  <c r="D5" i="39"/>
  <c r="C9" i="20"/>
  <c r="C5" i="54"/>
  <c r="B4" i="54"/>
  <c r="B5" i="54"/>
  <c r="N5" i="42"/>
  <c r="N4" i="43"/>
  <c r="N5" i="43"/>
  <c r="G6" i="35"/>
  <c r="H6" i="35"/>
  <c r="V6" i="35"/>
  <c r="K6" i="35"/>
  <c r="B6" i="35"/>
  <c r="T6" i="35"/>
  <c r="Q6" i="35"/>
  <c r="C6" i="35"/>
  <c r="M6" i="35"/>
  <c r="S6" i="35"/>
  <c r="F6" i="35"/>
  <c r="L6" i="35"/>
  <c r="I6" i="35"/>
  <c r="R6" i="35"/>
  <c r="P6" i="35"/>
  <c r="D6" i="35"/>
  <c r="E6" i="35"/>
  <c r="O6" i="35"/>
  <c r="F5" i="21"/>
  <c r="F4" i="22"/>
  <c r="F5" i="22"/>
  <c r="S6" i="23"/>
  <c r="I6" i="23"/>
  <c r="H6" i="23"/>
  <c r="M6" i="23"/>
  <c r="K6" i="23"/>
  <c r="C6" i="23"/>
  <c r="B6" i="23"/>
  <c r="T6" i="23"/>
  <c r="D6" i="23"/>
  <c r="F6" i="23"/>
  <c r="U6" i="23"/>
  <c r="L6" i="23"/>
  <c r="R6" i="23"/>
  <c r="Q6" i="23"/>
  <c r="G6" i="23"/>
  <c r="E6" i="23"/>
  <c r="O6" i="23"/>
  <c r="P6" i="23"/>
  <c r="N6" i="23"/>
  <c r="M6" i="55"/>
  <c r="N6" i="55"/>
  <c r="V6" i="56"/>
  <c r="P4" i="22"/>
  <c r="P5" i="22"/>
  <c r="P5" i="21"/>
  <c r="D5" i="41"/>
  <c r="D6" i="41"/>
  <c r="D4" i="42"/>
  <c r="J6" i="45"/>
  <c r="B6" i="45"/>
  <c r="K6" i="45"/>
  <c r="U6" i="45"/>
  <c r="O6" i="45"/>
  <c r="M6" i="45"/>
  <c r="R6" i="45"/>
  <c r="T6" i="45"/>
  <c r="F6" i="45"/>
  <c r="V6" i="45"/>
  <c r="H6" i="45"/>
  <c r="I6" i="45"/>
  <c r="L6" i="45"/>
  <c r="B6" i="52"/>
  <c r="D6" i="52"/>
  <c r="R6" i="52"/>
  <c r="R6" i="53"/>
  <c r="K6" i="52"/>
  <c r="F6" i="56"/>
  <c r="J6" i="53"/>
  <c r="Q6" i="33"/>
  <c r="D5" i="50"/>
  <c r="B4" i="50"/>
  <c r="B5" i="50"/>
  <c r="F6" i="50"/>
  <c r="H6" i="53"/>
  <c r="D6" i="34"/>
  <c r="I4" i="22"/>
  <c r="I5" i="22"/>
  <c r="I5" i="21"/>
  <c r="S5" i="21"/>
  <c r="S4" i="22"/>
  <c r="S5" i="22"/>
  <c r="B4" i="41"/>
  <c r="B5" i="41"/>
  <c r="C6" i="53"/>
  <c r="C5" i="56"/>
  <c r="C6" i="56"/>
  <c r="B4" i="56"/>
  <c r="B5" i="56"/>
  <c r="M6" i="56"/>
  <c r="J6" i="54"/>
  <c r="B6" i="54"/>
  <c r="E6" i="54"/>
  <c r="K6" i="54"/>
  <c r="S6" i="54"/>
  <c r="R6" i="54"/>
  <c r="U6" i="54"/>
  <c r="H6" i="54"/>
  <c r="P6" i="54"/>
  <c r="G6" i="54"/>
  <c r="L6" i="54"/>
  <c r="O6" i="54"/>
  <c r="I6" i="54"/>
  <c r="T6" i="54"/>
  <c r="D6" i="54"/>
  <c r="Q6" i="54"/>
  <c r="N6" i="54"/>
  <c r="C5" i="21"/>
  <c r="C4" i="22"/>
  <c r="C5" i="22"/>
  <c r="T6" i="50"/>
  <c r="V6" i="54"/>
  <c r="D6" i="50"/>
  <c r="C6" i="54"/>
  <c r="F5" i="42"/>
  <c r="F4" i="43"/>
  <c r="F5" i="43"/>
  <c r="C6" i="55"/>
  <c r="C6" i="20"/>
  <c r="B5" i="20"/>
  <c r="B4" i="21"/>
  <c r="F5" i="38"/>
  <c r="F6" i="38"/>
  <c r="F4" i="39"/>
  <c r="B4" i="38"/>
  <c r="B5" i="38"/>
  <c r="B6" i="50"/>
  <c r="M6" i="50"/>
  <c r="U6" i="50"/>
  <c r="I6" i="50"/>
  <c r="E6" i="50"/>
  <c r="S6" i="50"/>
  <c r="K6" i="50"/>
  <c r="P6" i="50"/>
  <c r="C6" i="50"/>
  <c r="G6" i="50"/>
  <c r="R6" i="50"/>
  <c r="O6" i="50"/>
  <c r="Q6" i="50"/>
  <c r="N6" i="50"/>
  <c r="L6" i="50"/>
  <c r="J6" i="50"/>
  <c r="V6" i="50"/>
  <c r="N6" i="42"/>
  <c r="J6" i="41"/>
  <c r="K6" i="41"/>
  <c r="B6" i="41"/>
  <c r="P6" i="41"/>
  <c r="O6" i="41"/>
  <c r="Q6" i="41"/>
  <c r="T6" i="41"/>
  <c r="I6" i="41"/>
  <c r="H6" i="41"/>
  <c r="G6" i="41"/>
  <c r="R6" i="41"/>
  <c r="M6" i="41"/>
  <c r="U6" i="41"/>
  <c r="E6" i="41"/>
  <c r="L6" i="41"/>
  <c r="S6" i="41"/>
  <c r="N6" i="31"/>
  <c r="O6" i="31"/>
  <c r="H6" i="31"/>
  <c r="B6" i="31"/>
  <c r="C6" i="31"/>
  <c r="D6" i="31"/>
  <c r="M6" i="31"/>
  <c r="L6" i="31"/>
  <c r="J6" i="31"/>
  <c r="K6" i="31"/>
  <c r="T6" i="31"/>
  <c r="I6" i="31"/>
  <c r="F6" i="31"/>
  <c r="U6" i="31"/>
  <c r="G6" i="31"/>
  <c r="P6" i="31"/>
  <c r="S6" i="31"/>
  <c r="E6" i="31"/>
  <c r="Q6" i="31"/>
  <c r="R6" i="31"/>
  <c r="D6" i="25"/>
  <c r="S6" i="25"/>
  <c r="U6" i="25"/>
  <c r="K6" i="25"/>
  <c r="O6" i="25"/>
  <c r="I6" i="25"/>
  <c r="M6" i="25"/>
  <c r="F6" i="25"/>
  <c r="B6" i="25"/>
  <c r="L6" i="25"/>
  <c r="G6" i="25"/>
  <c r="Q6" i="25"/>
  <c r="P6" i="25"/>
  <c r="N6" i="25"/>
  <c r="H6" i="25"/>
  <c r="C6" i="25"/>
  <c r="R6" i="25"/>
  <c r="T6" i="25"/>
  <c r="J6" i="25"/>
  <c r="B6" i="55"/>
  <c r="K6" i="55"/>
  <c r="O6" i="55"/>
  <c r="H6" i="55"/>
  <c r="U6" i="55"/>
  <c r="Q6" i="55"/>
  <c r="T6" i="55"/>
  <c r="S6" i="55"/>
  <c r="L6" i="55"/>
  <c r="I6" i="55"/>
  <c r="R6" i="55"/>
  <c r="G6" i="55"/>
  <c r="E6" i="55"/>
  <c r="J6" i="55"/>
  <c r="D6" i="55"/>
  <c r="P6" i="55"/>
  <c r="C5" i="43"/>
  <c r="B4" i="43"/>
  <c r="B5" i="43"/>
  <c r="F6" i="54"/>
  <c r="C6" i="27"/>
  <c r="B6" i="27"/>
  <c r="I6" i="27"/>
  <c r="J6" i="27"/>
  <c r="P6" i="27"/>
  <c r="N6" i="27"/>
  <c r="U6" i="27"/>
  <c r="H6" i="27"/>
  <c r="E6" i="27"/>
  <c r="S6" i="27"/>
  <c r="M6" i="27"/>
  <c r="L6" i="27"/>
  <c r="K6" i="27"/>
  <c r="Q6" i="27"/>
  <c r="T6" i="27"/>
  <c r="D6" i="27"/>
  <c r="G6" i="27"/>
  <c r="F6" i="27"/>
  <c r="R6" i="27"/>
  <c r="O6" i="27"/>
  <c r="B6" i="56"/>
  <c r="K6" i="56"/>
  <c r="O6" i="56"/>
  <c r="T6" i="56"/>
  <c r="E6" i="56"/>
  <c r="R6" i="56"/>
  <c r="I6" i="56"/>
  <c r="J6" i="56"/>
  <c r="G6" i="56"/>
  <c r="Q6" i="56"/>
  <c r="H6" i="56"/>
  <c r="S6" i="56"/>
  <c r="P6" i="56"/>
  <c r="D6" i="56"/>
  <c r="U6" i="56"/>
  <c r="L6" i="56"/>
  <c r="N6" i="41"/>
  <c r="D5" i="42"/>
  <c r="D6" i="42"/>
  <c r="D4" i="43"/>
  <c r="D5" i="43"/>
  <c r="N6" i="43"/>
  <c r="V6" i="41"/>
  <c r="N6" i="56"/>
  <c r="B6" i="30"/>
  <c r="G6" i="30"/>
  <c r="S6" i="30"/>
  <c r="R6" i="30"/>
  <c r="C6" i="30"/>
  <c r="D6" i="30"/>
  <c r="O6" i="30"/>
  <c r="H6" i="30"/>
  <c r="L6" i="30"/>
  <c r="K6" i="30"/>
  <c r="T6" i="30"/>
  <c r="E6" i="30"/>
  <c r="P6" i="30"/>
  <c r="N6" i="30"/>
  <c r="I6" i="30"/>
  <c r="M6" i="30"/>
  <c r="Q6" i="30"/>
  <c r="F6" i="30"/>
  <c r="U6" i="30"/>
  <c r="J6" i="30"/>
  <c r="H6" i="50"/>
  <c r="B5" i="26"/>
  <c r="B4" i="28"/>
  <c r="B5" i="28"/>
  <c r="M6" i="54"/>
  <c r="C6" i="41"/>
  <c r="V6" i="43"/>
  <c r="T6" i="37"/>
  <c r="N6" i="37"/>
  <c r="M6" i="37"/>
  <c r="H6" i="37"/>
  <c r="B6" i="37"/>
  <c r="V6" i="37"/>
  <c r="P6" i="37"/>
  <c r="C6" i="37"/>
  <c r="D6" i="37"/>
  <c r="I6" i="37"/>
  <c r="E6" i="37"/>
  <c r="O6" i="37"/>
  <c r="R6" i="37"/>
  <c r="Q6" i="37"/>
  <c r="J6" i="37"/>
  <c r="S6" i="37"/>
  <c r="L6" i="37"/>
  <c r="G6" i="37"/>
  <c r="U6" i="37"/>
  <c r="K6" i="37"/>
  <c r="B4" i="42"/>
  <c r="B5" i="42"/>
  <c r="C6" i="42"/>
  <c r="D6" i="26"/>
  <c r="G6" i="26"/>
  <c r="L6" i="26"/>
  <c r="B6" i="26"/>
  <c r="M6" i="26"/>
  <c r="P6" i="26"/>
  <c r="K6" i="26"/>
  <c r="F6" i="26"/>
  <c r="N6" i="26"/>
  <c r="O6" i="26"/>
  <c r="Q6" i="26"/>
  <c r="U6" i="26"/>
  <c r="C6" i="26"/>
  <c r="S6" i="26"/>
  <c r="T6" i="26"/>
  <c r="J6" i="26"/>
  <c r="I6" i="26"/>
  <c r="R6" i="26"/>
  <c r="H6" i="26"/>
  <c r="F5" i="39"/>
  <c r="F6" i="39"/>
  <c r="B4" i="39"/>
  <c r="B5" i="39"/>
  <c r="B6" i="43"/>
  <c r="T6" i="43"/>
  <c r="P6" i="43"/>
  <c r="J6" i="43"/>
  <c r="G6" i="43"/>
  <c r="K6" i="43"/>
  <c r="O6" i="43"/>
  <c r="H6" i="43"/>
  <c r="R6" i="43"/>
  <c r="U6" i="43"/>
  <c r="E6" i="43"/>
  <c r="Q6" i="43"/>
  <c r="I6" i="43"/>
  <c r="M6" i="43"/>
  <c r="L6" i="43"/>
  <c r="C6" i="43"/>
  <c r="B5" i="21"/>
  <c r="B4" i="22"/>
  <c r="B5" i="22"/>
  <c r="C6" i="22"/>
  <c r="F6" i="43"/>
  <c r="E6" i="26"/>
  <c r="T6" i="42"/>
  <c r="B6" i="42"/>
  <c r="O6" i="42"/>
  <c r="J6" i="42"/>
  <c r="P6" i="42"/>
  <c r="K6" i="42"/>
  <c r="H6" i="42"/>
  <c r="G6" i="42"/>
  <c r="U6" i="42"/>
  <c r="R6" i="42"/>
  <c r="Q6" i="42"/>
  <c r="L6" i="42"/>
  <c r="I6" i="42"/>
  <c r="M6" i="42"/>
  <c r="E6" i="42"/>
  <c r="S6" i="43"/>
  <c r="M6" i="28"/>
  <c r="O6" i="28"/>
  <c r="G6" i="28"/>
  <c r="L6" i="28"/>
  <c r="D6" i="28"/>
  <c r="P6" i="28"/>
  <c r="N6" i="28"/>
  <c r="B6" i="28"/>
  <c r="F6" i="28"/>
  <c r="Q6" i="28"/>
  <c r="K6" i="28"/>
  <c r="U6" i="28"/>
  <c r="C6" i="28"/>
  <c r="I6" i="28"/>
  <c r="T6" i="28"/>
  <c r="J6" i="28"/>
  <c r="H6" i="28"/>
  <c r="R6" i="28"/>
  <c r="S6" i="28"/>
  <c r="D6" i="43"/>
  <c r="V6" i="42"/>
  <c r="E6" i="28"/>
  <c r="O6" i="38"/>
  <c r="B6" i="38"/>
  <c r="M6" i="38"/>
  <c r="T6" i="38"/>
  <c r="C6" i="38"/>
  <c r="P6" i="38"/>
  <c r="K6" i="38"/>
  <c r="S6" i="38"/>
  <c r="H6" i="38"/>
  <c r="Q6" i="38"/>
  <c r="I6" i="38"/>
  <c r="V6" i="38"/>
  <c r="N6" i="38"/>
  <c r="R6" i="38"/>
  <c r="E6" i="38"/>
  <c r="L6" i="38"/>
  <c r="J6" i="38"/>
  <c r="D6" i="38"/>
  <c r="U6" i="38"/>
  <c r="G6" i="38"/>
  <c r="G6" i="20"/>
  <c r="H6" i="20"/>
  <c r="M6" i="20"/>
  <c r="B6" i="20"/>
  <c r="R6" i="20"/>
  <c r="Q6" i="20"/>
  <c r="L6" i="20"/>
  <c r="E6" i="20"/>
  <c r="J6" i="20"/>
  <c r="D6" i="20"/>
  <c r="O6" i="20"/>
  <c r="T6" i="20"/>
  <c r="K6" i="20"/>
  <c r="N6" i="20"/>
  <c r="P6" i="20"/>
  <c r="I6" i="20"/>
  <c r="S6" i="20"/>
  <c r="U6" i="20"/>
  <c r="F6" i="20"/>
  <c r="F6" i="42"/>
  <c r="S6" i="42"/>
  <c r="B6" i="21"/>
  <c r="L6" i="21"/>
  <c r="J6" i="21"/>
  <c r="D6" i="21"/>
  <c r="O6" i="21"/>
  <c r="G6" i="21"/>
  <c r="H6" i="21"/>
  <c r="E6" i="21"/>
  <c r="R6" i="21"/>
  <c r="M6" i="21"/>
  <c r="T6" i="21"/>
  <c r="Q6" i="21"/>
  <c r="N6" i="21"/>
  <c r="K6" i="21"/>
  <c r="F6" i="21"/>
  <c r="I6" i="21"/>
  <c r="S6" i="21"/>
  <c r="P6" i="21"/>
  <c r="U6" i="21"/>
  <c r="C6" i="21"/>
  <c r="B6" i="22"/>
  <c r="D6" i="22"/>
  <c r="M6" i="22"/>
  <c r="J6" i="22"/>
  <c r="G6" i="22"/>
  <c r="O6" i="22"/>
  <c r="E6" i="22"/>
  <c r="H6" i="22"/>
  <c r="R6" i="22"/>
  <c r="L6" i="22"/>
  <c r="Q6" i="22"/>
  <c r="N6" i="22"/>
  <c r="K6" i="22"/>
  <c r="T6" i="22"/>
  <c r="F6" i="22"/>
  <c r="U6" i="22"/>
  <c r="S6" i="22"/>
  <c r="I6" i="22"/>
  <c r="P6" i="22"/>
  <c r="B6" i="39"/>
  <c r="M6" i="39"/>
  <c r="Q6" i="39"/>
  <c r="P6" i="39"/>
  <c r="E6" i="39"/>
  <c r="C6" i="39"/>
  <c r="K6" i="39"/>
  <c r="H6" i="39"/>
  <c r="O6" i="39"/>
  <c r="S6" i="39"/>
  <c r="I6" i="39"/>
  <c r="T6" i="39"/>
  <c r="V6" i="39"/>
  <c r="N6" i="39"/>
  <c r="R6" i="39"/>
  <c r="U6" i="39"/>
  <c r="J6" i="39"/>
  <c r="L6" i="39"/>
  <c r="G6" i="39"/>
  <c r="D6" i="39"/>
  <c r="B7" i="57"/>
  <c r="B8" i="57"/>
  <c r="O9" i="57"/>
  <c r="K8" i="57"/>
  <c r="E4" i="57"/>
  <c r="E5" i="57"/>
  <c r="M4" i="57"/>
  <c r="M5" i="57"/>
  <c r="P4" i="57"/>
  <c r="P5" i="57"/>
  <c r="R8" i="57"/>
  <c r="S4" i="57"/>
  <c r="S5" i="57"/>
  <c r="N4" i="57"/>
  <c r="N5" i="57"/>
  <c r="F4" i="57"/>
  <c r="F5" i="57"/>
  <c r="L4" i="57"/>
  <c r="L5" i="57"/>
  <c r="H4" i="57"/>
  <c r="H5" i="57"/>
  <c r="J4" i="57"/>
  <c r="J5" i="57"/>
  <c r="C18" i="57"/>
  <c r="E18" i="57"/>
  <c r="G18" i="57"/>
  <c r="I18" i="57"/>
  <c r="K18" i="57"/>
  <c r="M18" i="57"/>
  <c r="O18" i="57"/>
  <c r="Q18" i="57"/>
  <c r="S18" i="57"/>
  <c r="U18" i="57"/>
  <c r="D18" i="57"/>
  <c r="F18" i="57"/>
  <c r="H18" i="57"/>
  <c r="J18" i="57"/>
  <c r="L18" i="57"/>
  <c r="N18" i="57"/>
  <c r="P18" i="57"/>
  <c r="R18" i="57"/>
  <c r="T18" i="57"/>
  <c r="C15" i="57"/>
  <c r="E15" i="57"/>
  <c r="G15" i="57"/>
  <c r="I15" i="57"/>
  <c r="K15" i="57"/>
  <c r="M15" i="57"/>
  <c r="O15" i="57"/>
  <c r="Q15" i="57"/>
  <c r="S15" i="57"/>
  <c r="U15" i="57"/>
  <c r="D15" i="57"/>
  <c r="F15" i="57"/>
  <c r="H15" i="57"/>
  <c r="J15" i="57"/>
  <c r="L15" i="57"/>
  <c r="N15" i="57"/>
  <c r="P15" i="57"/>
  <c r="R15" i="57"/>
  <c r="T15" i="57"/>
  <c r="I9" i="57"/>
  <c r="K9" i="57"/>
  <c r="M9" i="57"/>
  <c r="T9" i="57"/>
  <c r="H9" i="57"/>
  <c r="Q9" i="57"/>
  <c r="G9" i="57"/>
  <c r="C12" i="57"/>
  <c r="E12" i="57"/>
  <c r="G12" i="57"/>
  <c r="I12" i="57"/>
  <c r="K12" i="57"/>
  <c r="M12" i="57"/>
  <c r="O12" i="57"/>
  <c r="Q12" i="57"/>
  <c r="S12" i="57"/>
  <c r="U12" i="57"/>
  <c r="D12" i="57"/>
  <c r="F12" i="57"/>
  <c r="H12" i="57"/>
  <c r="J12" i="57"/>
  <c r="L12" i="57"/>
  <c r="N12" i="57"/>
  <c r="P12" i="57"/>
  <c r="R12" i="57"/>
  <c r="T12" i="57"/>
  <c r="P9" i="57"/>
  <c r="L9" i="57"/>
  <c r="F9" i="57"/>
  <c r="S9" i="57"/>
  <c r="V9" i="57"/>
  <c r="J9" i="57"/>
  <c r="U9" i="57"/>
  <c r="C9" i="57"/>
  <c r="D9" i="57"/>
  <c r="E9" i="57"/>
  <c r="N9" i="57"/>
  <c r="B9" i="57"/>
  <c r="R9" i="57"/>
  <c r="B4" i="57"/>
  <c r="B5" i="57"/>
  <c r="M6" i="57"/>
  <c r="H6" i="57"/>
  <c r="L6" i="57"/>
  <c r="O6" i="57"/>
  <c r="V6" i="57"/>
  <c r="T6" i="57"/>
  <c r="F6" i="57"/>
  <c r="S6" i="57"/>
  <c r="P6" i="57"/>
  <c r="C6" i="57"/>
  <c r="J6" i="57"/>
  <c r="N6" i="57"/>
  <c r="G6" i="57"/>
  <c r="U6" i="57"/>
  <c r="E6" i="57"/>
  <c r="K6" i="57"/>
  <c r="B6" i="57"/>
  <c r="I6" i="57"/>
  <c r="Q6" i="57"/>
  <c r="D6" i="57"/>
  <c r="R6" i="57"/>
  <c r="F18" i="60"/>
  <c r="J18" i="60"/>
  <c r="N18" i="60"/>
  <c r="R18" i="60"/>
  <c r="V18" i="60"/>
  <c r="C18" i="60"/>
  <c r="G18" i="60"/>
  <c r="K18" i="60"/>
  <c r="O18" i="60"/>
  <c r="S18" i="60"/>
  <c r="D18" i="60"/>
  <c r="H18" i="60"/>
  <c r="L18" i="60"/>
  <c r="P18" i="60"/>
  <c r="T18" i="60"/>
  <c r="F15" i="60"/>
  <c r="J15" i="60"/>
  <c r="N15" i="60"/>
  <c r="R15" i="60"/>
  <c r="V15" i="60"/>
  <c r="C15" i="60"/>
  <c r="G15" i="60"/>
  <c r="K15" i="60"/>
  <c r="O15" i="60"/>
  <c r="S15" i="60"/>
  <c r="D15" i="60"/>
  <c r="H15" i="60"/>
  <c r="L15" i="60"/>
  <c r="P15" i="60"/>
  <c r="T15" i="60"/>
  <c r="M9" i="60"/>
  <c r="F12" i="60"/>
  <c r="J12" i="60"/>
  <c r="N12" i="60"/>
  <c r="R12" i="60"/>
  <c r="V12" i="60"/>
  <c r="Q9" i="60"/>
  <c r="I9" i="60"/>
  <c r="C12" i="60"/>
  <c r="G12" i="60"/>
  <c r="K12" i="60"/>
  <c r="O12" i="60"/>
  <c r="S12" i="60"/>
  <c r="K9" i="60"/>
  <c r="E9" i="60"/>
  <c r="U9" i="60"/>
  <c r="D12" i="60"/>
  <c r="H12" i="60"/>
  <c r="L12" i="60"/>
  <c r="P12" i="60"/>
  <c r="T12" i="60"/>
  <c r="K4" i="60"/>
  <c r="G5" i="60"/>
  <c r="K5" i="60"/>
  <c r="O5" i="60"/>
  <c r="C5" i="60"/>
  <c r="S5" i="60"/>
  <c r="F9" i="60"/>
  <c r="J9" i="60"/>
  <c r="N9" i="60"/>
  <c r="R9" i="60"/>
  <c r="V9" i="60"/>
  <c r="O9" i="60"/>
  <c r="C9" i="60"/>
  <c r="S9" i="60"/>
  <c r="D9" i="60"/>
  <c r="H9" i="60"/>
  <c r="L9" i="60"/>
  <c r="P9" i="60"/>
  <c r="T9" i="60"/>
  <c r="G9" i="60"/>
  <c r="D5" i="60"/>
  <c r="H5" i="60"/>
  <c r="L5" i="60"/>
  <c r="P5" i="60"/>
  <c r="T5" i="60"/>
  <c r="E5" i="60"/>
  <c r="I5" i="60"/>
  <c r="M5" i="60"/>
  <c r="Q5" i="60"/>
  <c r="U5" i="60"/>
  <c r="F5" i="60"/>
  <c r="J5" i="60"/>
  <c r="N5" i="60"/>
  <c r="R5" i="60"/>
  <c r="V5" i="60"/>
  <c r="B4" i="60"/>
  <c r="B5" i="60"/>
  <c r="V6" i="60"/>
  <c r="H6" i="60"/>
  <c r="M6" i="60"/>
  <c r="L6" i="60"/>
  <c r="Q6" i="60"/>
  <c r="N6" i="60"/>
  <c r="R6" i="60"/>
  <c r="F6" i="60"/>
  <c r="I6" i="60"/>
  <c r="T6" i="60"/>
  <c r="E6" i="60"/>
  <c r="C6" i="60"/>
  <c r="D6" i="60"/>
  <c r="U6" i="60"/>
  <c r="J6" i="60"/>
  <c r="P6" i="60"/>
  <c r="B6" i="60"/>
  <c r="G6" i="60"/>
  <c r="K6" i="60"/>
  <c r="O6" i="60"/>
  <c r="S6" i="60"/>
  <c r="K9" i="61" l="1"/>
  <c r="S9" i="61"/>
  <c r="T9" i="61"/>
  <c r="L9" i="61"/>
  <c r="D9" i="61"/>
  <c r="Q9" i="61"/>
  <c r="G9" i="61"/>
  <c r="P9" i="61"/>
  <c r="H9" i="61"/>
  <c r="R9" i="61"/>
  <c r="J9" i="61"/>
  <c r="B9" i="61"/>
  <c r="V9" i="61"/>
  <c r="N9" i="61"/>
  <c r="F9" i="61"/>
  <c r="U9" i="61"/>
  <c r="M9" i="61"/>
  <c r="E9" i="61"/>
  <c r="O9" i="61"/>
  <c r="L6" i="61"/>
  <c r="I9" i="61"/>
  <c r="U6" i="17"/>
  <c r="H6" i="17"/>
  <c r="M6" i="17"/>
  <c r="O6" i="17"/>
  <c r="P6" i="17"/>
  <c r="E6" i="17"/>
  <c r="B6" i="17"/>
  <c r="K6" i="17"/>
  <c r="L6" i="17"/>
  <c r="S6" i="17"/>
  <c r="J6" i="17"/>
  <c r="I6" i="17"/>
  <c r="D6" i="17"/>
  <c r="T6" i="17"/>
  <c r="R6" i="17"/>
  <c r="Q6" i="17"/>
  <c r="F6" i="17"/>
  <c r="C6" i="17"/>
  <c r="N6" i="17"/>
  <c r="G6" i="17"/>
  <c r="B7" i="17"/>
  <c r="B8" i="17" s="1"/>
  <c r="I9" i="17" s="1"/>
  <c r="H6" i="61" l="1"/>
  <c r="B6" i="61"/>
  <c r="F6" i="61"/>
  <c r="O6" i="61"/>
  <c r="V6" i="61"/>
  <c r="R6" i="61"/>
  <c r="J6" i="61"/>
  <c r="N6" i="61"/>
  <c r="G6" i="61"/>
  <c r="T6" i="61"/>
  <c r="U6" i="61"/>
  <c r="M6" i="61"/>
  <c r="P6" i="61"/>
  <c r="C6" i="61"/>
  <c r="K6" i="61"/>
  <c r="E6" i="61"/>
  <c r="Q6" i="61"/>
  <c r="D6" i="61"/>
  <c r="I6" i="61"/>
  <c r="S6" i="61"/>
  <c r="R9" i="17"/>
  <c r="D9" i="17"/>
  <c r="K9" i="17"/>
  <c r="O9" i="17"/>
  <c r="S9" i="17"/>
  <c r="B9" i="17"/>
  <c r="E9" i="17"/>
  <c r="Q9" i="17"/>
  <c r="C9" i="17"/>
  <c r="U9" i="17"/>
  <c r="L9" i="17"/>
  <c r="H9" i="17"/>
  <c r="T9" i="17"/>
  <c r="N9" i="17"/>
  <c r="G9" i="17"/>
  <c r="F9" i="17"/>
  <c r="J9" i="17"/>
  <c r="P9" i="17"/>
  <c r="M9" i="17"/>
</calcChain>
</file>

<file path=xl/sharedStrings.xml><?xml version="1.0" encoding="utf-8"?>
<sst xmlns="http://schemas.openxmlformats.org/spreadsheetml/2006/main" count="1929" uniqueCount="195">
  <si>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</si>
  <si>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</si>
  <si>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</si>
  <si>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</si>
  <si>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</si>
  <si>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</si>
  <si>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</si>
  <si>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</si>
  <si>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</si>
  <si>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</si>
  <si>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</si>
  <si>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</si>
  <si>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</si>
  <si>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</si>
  <si>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</si>
  <si>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</si>
  <si>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</si>
  <si>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</si>
  <si>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</si>
  <si>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</si>
  <si>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</si>
  <si>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</si>
  <si>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</si>
  <si>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</si>
  <si>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</si>
  <si>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</si>
  <si>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</si>
  <si>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</si>
  <si>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</si>
  <si>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</si>
  <si>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</si>
  <si>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</si>
  <si>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</si>
  <si>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</si>
  <si>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</si>
  <si>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</si>
  <si>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</si>
  <si>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</si>
  <si>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</si>
  <si>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</si>
  <si>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</si>
  <si>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</si>
  <si>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</si>
  <si>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</si>
  <si>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</si>
  <si>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</si>
  <si>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</si>
  <si>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</si>
  <si>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</si>
  <si>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</si>
  <si>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</si>
  <si>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</si>
  <si>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</si>
  <si>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</si>
  <si>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</si>
  <si>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</si>
  <si>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</si>
  <si>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</si>
  <si>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</si>
  <si>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</si>
  <si>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</si>
  <si>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</si>
  <si>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</si>
  <si>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</si>
  <si>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</si>
  <si>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</si>
  <si>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</si>
  <si>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</si>
  <si>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</si>
  <si>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</si>
  <si>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</si>
  <si>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</si>
  <si>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</si>
  <si>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</si>
  <si>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</si>
  <si>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</si>
  <si>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</si>
  <si>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</si>
  <si>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</si>
  <si>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</si>
  <si>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</si>
  <si>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</si>
  <si>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</si>
  <si>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</si>
  <si>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</si>
  <si>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</si>
  <si>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</si>
  <si>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</si>
  <si>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</si>
  <si>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</si>
  <si>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</si>
  <si>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</si>
  <si>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</si>
  <si>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</si>
  <si>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</si>
  <si>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</si>
  <si>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</si>
  <si>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</si>
  <si>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</si>
  <si>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</si>
  <si>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</si>
  <si>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</si>
  <si>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</si>
  <si>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</si>
  <si>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</si>
  <si>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</si>
  <si>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</si>
  <si>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</si>
  <si>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</si>
  <si>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</si>
  <si>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</si>
  <si>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</si>
  <si>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</si>
  <si>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</si>
  <si>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</si>
  <si>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</si>
  <si>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</si>
  <si>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</si>
  <si>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</si>
  <si>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</si>
  <si>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</si>
  <si>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</si>
  <si>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</si>
  <si>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</si>
  <si>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</si>
  <si>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</si>
  <si>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</si>
  <si>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</si>
  <si>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</si>
  <si>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</si>
  <si>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</si>
  <si>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</si>
  <si>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</si>
  <si>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</si>
  <si>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</si>
  <si>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</si>
  <si>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</si>
  <si>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</si>
  <si>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</si>
  <si>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</si>
  <si>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</si>
  <si>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</si>
  <si>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</si>
  <si>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</si>
  <si>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</si>
  <si>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</si>
  <si>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</si>
  <si>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</si>
  <si>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</si>
  <si>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</si>
  <si>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</si>
  <si>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</si>
  <si>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</si>
  <si>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</si>
  <si>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</si>
  <si>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</si>
  <si>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</si>
  <si>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</si>
  <si>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</si>
  <si>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</si>
  <si>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</si>
  <si>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</si>
  <si>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</si>
  <si>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</si>
  <si>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</si>
  <si>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</si>
  <si>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</si>
  <si>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</si>
  <si>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</si>
  <si>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</si>
  <si>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</si>
  <si>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</si>
  <si>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</si>
  <si>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</si>
  <si>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</si>
  <si>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</si>
  <si>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</si>
  <si>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</si>
  <si>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</si>
  <si>
    <t>2020년 2/4분기 수송 현황</t>
    <phoneticPr fontId="2" type="noConversion"/>
  </si>
  <si>
    <t>4월</t>
    <phoneticPr fontId="2" type="noConversion"/>
  </si>
  <si>
    <t>5월</t>
    <phoneticPr fontId="2" type="noConversion"/>
  </si>
  <si>
    <t>2020년 3/4분기 수송 현황</t>
    <phoneticPr fontId="2" type="noConversion"/>
  </si>
  <si>
    <t>2020년 4/4분기 수송 현황</t>
    <phoneticPr fontId="2" type="noConversion"/>
  </si>
  <si>
    <t>2021년 1/4분기 수송 현황</t>
    <phoneticPr fontId="2" type="noConversion"/>
  </si>
  <si>
    <t>2021년 2/4분기 수송 현황</t>
    <phoneticPr fontId="2" type="noConversion"/>
  </si>
  <si>
    <t>2021년 3/4분기 수송 현황</t>
    <phoneticPr fontId="2" type="noConversion"/>
  </si>
  <si>
    <t>2021년 4/4분기 수송 현황</t>
    <phoneticPr fontId="2" type="noConversion"/>
  </si>
  <si>
    <t>2022년 1/4분기 수송 현황</t>
    <phoneticPr fontId="2" type="noConversion"/>
  </si>
  <si>
    <t>2022년 2/4분기 수송 현황</t>
    <phoneticPr fontId="2" type="noConversion"/>
  </si>
  <si>
    <t>2022년 3/4분기 수송 현황</t>
    <phoneticPr fontId="2" type="noConversion"/>
  </si>
  <si>
    <t>2022년 4/4분기 수송 현황</t>
    <phoneticPr fontId="2" type="noConversion"/>
  </si>
  <si>
    <t>2023년 1/4분기 수송 현황</t>
    <phoneticPr fontId="2" type="noConversion"/>
  </si>
  <si>
    <t>2023년 2/4분기 수송 현황</t>
    <phoneticPr fontId="2" type="noConversion"/>
  </si>
  <si>
    <t>2023년 3/4분기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</si>
</sst>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-* #,##0.0_-;\-* #,##0.0_-;_-* &quot;-&quot;_-;_-@_-"/>
    <numFmt numFmtId="178" formatCode="#,##0_ "/>
    <numFmt numFmtId="179" formatCode="#,##0.0_ "/>
    <numFmt numFmtId="180" formatCode="_-* #,##0_-;\-* #,##0_-;_-* &quot;-&quot;??_-;_-@_-"/>
    <numFmt numFmtId="181" formatCode="##0.0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5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77" fontId="6" fillId="2" borderId="3" xfId="1" applyNumberFormat="1" applyFont="1" applyFill="1" applyBorder="1" applyAlignment="1">
      <alignment horizontal="center" vertical="center" shrinkToFit="1"/>
    </xf>
    <xf numFmtId="177" fontId="6" fillId="0" borderId="3" xfId="1" applyNumberFormat="1" applyFont="1" applyFill="1" applyBorder="1" applyAlignment="1">
      <alignment horizontal="center" vertical="center" shrinkToFit="1"/>
    </xf>
    <xf numFmtId="177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77" fontId="5" fillId="2" borderId="6" xfId="1" applyNumberFormat="1" applyFont="1" applyFill="1" applyBorder="1" applyAlignment="1">
      <alignment horizontal="center" vertical="center" shrinkToFit="1"/>
    </xf>
    <xf numFmtId="177" fontId="5" fillId="0" borderId="6" xfId="1" applyNumberFormat="1" applyFont="1" applyFill="1" applyBorder="1" applyAlignment="1">
      <alignment horizontal="center" vertical="center" shrinkToFit="1"/>
    </xf>
    <xf numFmtId="177" fontId="5" fillId="0" borderId="7" xfId="1" applyNumberFormat="1" applyFont="1" applyFill="1" applyBorder="1" applyAlignment="1">
      <alignment horizontal="center" vertical="center" shrinkToFit="1"/>
    </xf>
    <xf numFmtId="177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77" fontId="6" fillId="0" borderId="6" xfId="1" applyNumberFormat="1" applyFont="1" applyFill="1" applyBorder="1" applyAlignment="1">
      <alignment horizontal="center" vertical="center" shrinkToFit="1"/>
    </xf>
    <xf numFmtId="177" fontId="6" fillId="0" borderId="7" xfId="1" applyNumberFormat="1" applyFont="1" applyFill="1" applyBorder="1" applyAlignment="1">
      <alignment horizontal="center" vertical="center" shrinkToFit="1"/>
    </xf>
    <xf numFmtId="180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shrinkToFit="1"/>
    </xf>
    <xf numFmtId="178" fontId="11" fillId="0" borderId="5" xfId="4" applyNumberFormat="1" applyFont="1" applyFill="1" applyBorder="1" applyAlignment="1">
      <alignment horizontal="right" vertical="center" wrapText="1"/>
    </xf>
    <xf numFmtId="178" fontId="11" fillId="0" borderId="14" xfId="4" applyNumberFormat="1" applyFont="1" applyFill="1" applyBorder="1" applyAlignment="1">
      <alignment horizontal="right" vertical="center" wrapText="1"/>
    </xf>
    <xf numFmtId="176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77" fontId="6" fillId="2" borderId="19" xfId="1" applyNumberFormat="1" applyFont="1" applyFill="1" applyBorder="1" applyAlignment="1">
      <alignment horizontal="center" vertical="center" shrinkToFit="1"/>
    </xf>
    <xf numFmtId="177" fontId="6" fillId="0" borderId="19" xfId="1" applyNumberFormat="1" applyFont="1" applyFill="1" applyBorder="1" applyAlignment="1">
      <alignment horizontal="center" vertical="center" shrinkToFit="1"/>
    </xf>
    <xf numFmtId="177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78" fontId="11" fillId="0" borderId="8" xfId="4" applyNumberFormat="1" applyFont="1" applyFill="1" applyBorder="1" applyAlignment="1">
      <alignment horizontal="right" vertical="center" wrapText="1"/>
    </xf>
    <xf numFmtId="178" fontId="11" fillId="0" borderId="21" xfId="4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6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77" fontId="6" fillId="2" borderId="3" xfId="2" applyNumberFormat="1" applyFont="1" applyFill="1" applyBorder="1" applyAlignment="1">
      <alignment horizontal="center" vertical="center" shrinkToFit="1"/>
    </xf>
    <xf numFmtId="177" fontId="6" fillId="0" borderId="3" xfId="2" applyNumberFormat="1" applyFont="1" applyFill="1" applyBorder="1" applyAlignment="1">
      <alignment horizontal="center" vertical="center" shrinkToFit="1"/>
    </xf>
    <xf numFmtId="177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77" fontId="5" fillId="2" borderId="6" xfId="2" applyNumberFormat="1" applyFont="1" applyFill="1" applyBorder="1" applyAlignment="1">
      <alignment horizontal="center" vertical="center" shrinkToFit="1"/>
    </xf>
    <xf numFmtId="177" fontId="5" fillId="0" borderId="6" xfId="2" applyNumberFormat="1" applyFont="1" applyFill="1" applyBorder="1" applyAlignment="1">
      <alignment horizontal="center" vertical="center" shrinkToFit="1"/>
    </xf>
    <xf numFmtId="177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77" fontId="6" fillId="2" borderId="6" xfId="2" applyNumberFormat="1" applyFont="1" applyFill="1" applyBorder="1" applyAlignment="1">
      <alignment horizontal="center" vertical="center" shrinkToFit="1"/>
    </xf>
    <xf numFmtId="177" fontId="4" fillId="0" borderId="6" xfId="2" applyNumberFormat="1" applyFont="1" applyFill="1" applyBorder="1" applyAlignment="1">
      <alignment horizontal="center" vertical="center" shrinkToFit="1"/>
    </xf>
    <xf numFmtId="177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77" fontId="6" fillId="0" borderId="6" xfId="2" applyNumberFormat="1" applyFont="1" applyFill="1" applyBorder="1" applyAlignment="1">
      <alignment horizontal="center" vertical="center" shrinkToFit="1"/>
    </xf>
    <xf numFmtId="177" fontId="6" fillId="0" borderId="7" xfId="2" applyNumberFormat="1" applyFont="1" applyFill="1" applyBorder="1" applyAlignment="1">
      <alignment horizontal="center" vertical="center" shrinkToFit="1"/>
    </xf>
    <xf numFmtId="176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77" fontId="6" fillId="2" borderId="35" xfId="2" applyNumberFormat="1" applyFont="1" applyFill="1" applyBorder="1" applyAlignment="1">
      <alignment horizontal="center" vertical="center" shrinkToFit="1"/>
    </xf>
    <xf numFmtId="177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77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77" fontId="6" fillId="2" borderId="38" xfId="2" applyNumberFormat="1" applyFont="1" applyFill="1" applyBorder="1" applyAlignment="1">
      <alignment horizontal="center" vertical="center" shrinkToFit="1"/>
    </xf>
    <xf numFmtId="177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77" fontId="5" fillId="0" borderId="49" xfId="2" applyNumberFormat="1" applyFont="1" applyFill="1" applyBorder="1" applyAlignment="1">
      <alignment horizontal="center" vertical="center" shrinkToFit="1"/>
    </xf>
    <xf numFmtId="177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77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77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78" fontId="5" fillId="2" borderId="56" xfId="0" applyNumberFormat="1" applyFont="1" applyFill="1" applyBorder="1" applyAlignment="1">
      <alignment vertical="center" shrinkToFit="1"/>
    </xf>
    <xf numFmtId="178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78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78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78" fontId="6" fillId="2" borderId="56" xfId="0" applyNumberFormat="1" applyFont="1" applyFill="1" applyBorder="1" applyAlignment="1">
      <alignment vertical="center" shrinkToFit="1"/>
    </xf>
    <xf numFmtId="178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79" fontId="5" fillId="0" borderId="63" xfId="0" applyNumberFormat="1" applyFont="1" applyFill="1" applyBorder="1" applyAlignment="1">
      <alignment vertical="center" shrinkToFit="1"/>
    </xf>
    <xf numFmtId="179" fontId="5" fillId="0" borderId="64" xfId="0" applyNumberFormat="1" applyFont="1" applyFill="1" applyBorder="1" applyAlignment="1">
      <alignment vertical="center" shrinkToFit="1"/>
    </xf>
    <xf numFmtId="179" fontId="5" fillId="0" borderId="65" xfId="0" applyNumberFormat="1" applyFont="1" applyFill="1" applyBorder="1" applyAlignment="1">
      <alignment vertical="center" shrinkToFit="1"/>
    </xf>
    <xf numFmtId="179" fontId="5" fillId="0" borderId="51" xfId="0" applyNumberFormat="1" applyFont="1" applyFill="1" applyBorder="1" applyAlignment="1">
      <alignment vertical="center" shrinkToFit="1"/>
    </xf>
    <xf numFmtId="179" fontId="5" fillId="0" borderId="36" xfId="0" applyNumberFormat="1" applyFont="1" applyFill="1" applyBorder="1" applyAlignment="1">
      <alignment vertical="center" shrinkToFit="1"/>
    </xf>
    <xf numFmtId="179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79" fontId="6" fillId="0" borderId="49" xfId="0" applyNumberFormat="1" applyFont="1" applyFill="1" applyBorder="1" applyAlignment="1">
      <alignment vertical="center" shrinkToFit="1"/>
    </xf>
    <xf numFmtId="179" fontId="6" fillId="0" borderId="45" xfId="0" applyNumberFormat="1" applyFont="1" applyFill="1" applyBorder="1" applyAlignment="1">
      <alignment vertical="center" shrinkToFit="1"/>
    </xf>
    <xf numFmtId="179" fontId="6" fillId="0" borderId="68" xfId="0" applyNumberFormat="1" applyFont="1" applyFill="1" applyBorder="1" applyAlignment="1">
      <alignment vertical="center" shrinkToFit="1"/>
    </xf>
    <xf numFmtId="179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79" fontId="6" fillId="0" borderId="63" xfId="0" applyNumberFormat="1" applyFont="1" applyFill="1" applyBorder="1" applyAlignment="1">
      <alignment vertical="center" shrinkToFit="1"/>
    </xf>
    <xf numFmtId="179" fontId="6" fillId="0" borderId="64" xfId="0" applyNumberFormat="1" applyFont="1" applyFill="1" applyBorder="1" applyAlignment="1">
      <alignment vertical="center" shrinkToFit="1"/>
    </xf>
    <xf numFmtId="179" fontId="6" fillId="0" borderId="65" xfId="0" applyNumberFormat="1" applyFont="1" applyFill="1" applyBorder="1" applyAlignment="1">
      <alignment vertical="center" shrinkToFit="1"/>
    </xf>
    <xf numFmtId="179" fontId="6" fillId="0" borderId="51" xfId="0" applyNumberFormat="1" applyFont="1" applyFill="1" applyBorder="1" applyAlignment="1">
      <alignment vertical="center" shrinkToFit="1"/>
    </xf>
    <xf numFmtId="179" fontId="6" fillId="0" borderId="36" xfId="0" applyNumberFormat="1" applyFont="1" applyFill="1" applyBorder="1" applyAlignment="1">
      <alignment vertical="center" shrinkToFit="1"/>
    </xf>
    <xf numFmtId="179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6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78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78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78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78" fontId="6" fillId="2" borderId="80" xfId="0" applyNumberFormat="1" applyFont="1" applyFill="1" applyBorder="1" applyAlignment="1">
      <alignment vertical="center" shrinkToFit="1"/>
    </xf>
    <xf numFmtId="178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79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79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79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79" fontId="6" fillId="0" borderId="88" xfId="0" applyNumberFormat="1" applyFont="1" applyFill="1" applyBorder="1" applyAlignment="1">
      <alignment vertical="center" shrinkToFit="1"/>
    </xf>
    <xf numFmtId="179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79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79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79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79" fontId="6" fillId="0" borderId="96" xfId="0" applyNumberFormat="1" applyFont="1" applyFill="1" applyBorder="1" applyAlignment="1">
      <alignment vertical="center" shrinkToFit="1"/>
    </xf>
    <xf numFmtId="179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6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6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77" fontId="4" fillId="0" borderId="6" xfId="1" applyNumberFormat="1" applyFont="1" applyFill="1" applyBorder="1" applyAlignment="1">
      <alignment horizontal="center" vertical="center" shrinkToFit="1"/>
    </xf>
    <xf numFmtId="177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0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77" fontId="6" fillId="2" borderId="36" xfId="1" applyNumberFormat="1" applyFont="1" applyFill="1" applyBorder="1" applyAlignment="1">
      <alignment horizontal="center" vertical="center" shrinkToFit="1"/>
    </xf>
    <xf numFmtId="177" fontId="6" fillId="0" borderId="36" xfId="1" applyNumberFormat="1" applyFont="1" applyFill="1" applyBorder="1" applyAlignment="1">
      <alignment horizontal="center" vertical="center" shrinkToFit="1"/>
    </xf>
    <xf numFmtId="177" fontId="6" fillId="0" borderId="66" xfId="1" applyNumberFormat="1" applyFont="1" applyFill="1" applyBorder="1" applyAlignment="1">
      <alignment horizontal="center" vertical="center" shrinkToFit="1"/>
    </xf>
    <xf numFmtId="176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2" fillId="0" borderId="41" xfId="1" applyFont="1" applyFill="1" applyBorder="1" applyAlignment="1">
      <alignment horizontal="right" vertical="center" shrinkToFit="1"/>
    </xf>
    <xf numFmtId="41" fontId="12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77" fontId="5" fillId="2" borderId="36" xfId="1" applyNumberFormat="1" applyFont="1" applyFill="1" applyBorder="1" applyAlignment="1">
      <alignment horizontal="center" vertical="center" shrinkToFit="1"/>
    </xf>
    <xf numFmtId="177" fontId="5" fillId="0" borderId="36" xfId="1" applyNumberFormat="1" applyFont="1" applyFill="1" applyBorder="1" applyAlignment="1">
      <alignment horizontal="center" vertical="center" shrinkToFit="1"/>
    </xf>
    <xf numFmtId="177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77" fontId="6" fillId="2" borderId="45" xfId="1" applyNumberFormat="1" applyFont="1" applyFill="1" applyBorder="1" applyAlignment="1">
      <alignment horizontal="center" vertical="center" shrinkToFit="1"/>
    </xf>
    <xf numFmtId="177" fontId="6" fillId="0" borderId="45" xfId="1" applyNumberFormat="1" applyFont="1" applyFill="1" applyBorder="1" applyAlignment="1">
      <alignment horizontal="center" vertical="center" shrinkToFit="1"/>
    </xf>
    <xf numFmtId="177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2" fillId="0" borderId="60" xfId="1" applyFont="1" applyFill="1" applyBorder="1" applyAlignment="1">
      <alignment horizontal="right" vertical="center" shrinkToFit="1"/>
    </xf>
    <xf numFmtId="41" fontId="12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77" fontId="6" fillId="2" borderId="64" xfId="1" applyNumberFormat="1" applyFont="1" applyFill="1" applyBorder="1" applyAlignment="1">
      <alignment horizontal="center" vertical="center" shrinkToFit="1"/>
    </xf>
    <xf numFmtId="177" fontId="6" fillId="0" borderId="64" xfId="1" applyNumberFormat="1" applyFont="1" applyFill="1" applyBorder="1" applyAlignment="1">
      <alignment horizontal="center" vertical="center" shrinkToFit="1"/>
    </xf>
    <xf numFmtId="177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79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79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79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79" fontId="6" fillId="0" borderId="105" xfId="0" applyNumberFormat="1" applyFont="1" applyFill="1" applyBorder="1" applyAlignment="1">
      <alignment vertical="center" shrinkToFit="1"/>
    </xf>
    <xf numFmtId="179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0" fontId="6" fillId="2" borderId="33" xfId="1" applyNumberFormat="1" applyFont="1" applyFill="1" applyBorder="1" applyAlignment="1">
      <alignment horizontal="center" vertical="center" shrinkToFit="1"/>
    </xf>
    <xf numFmtId="180" fontId="6" fillId="2" borderId="54" xfId="1" applyNumberFormat="1" applyFont="1" applyFill="1" applyBorder="1" applyAlignment="1">
      <alignment horizontal="center" vertical="center" shrinkToFit="1"/>
    </xf>
    <xf numFmtId="180" fontId="5" fillId="2" borderId="33" xfId="1" applyNumberFormat="1" applyFont="1" applyFill="1" applyBorder="1" applyAlignment="1">
      <alignment horizontal="center" vertical="center" shrinkToFit="1"/>
    </xf>
    <xf numFmtId="41" fontId="13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6" fontId="14" fillId="0" borderId="11" xfId="1" applyNumberFormat="1" applyFont="1" applyFill="1" applyBorder="1" applyAlignment="1">
      <alignment horizontal="center" vertical="center" shrinkToFit="1"/>
    </xf>
    <xf numFmtId="41" fontId="14" fillId="0" borderId="5" xfId="1" applyFont="1" applyFill="1" applyBorder="1" applyAlignment="1">
      <alignment horizontal="center" vertical="center" shrinkToFit="1"/>
    </xf>
    <xf numFmtId="41" fontId="14" fillId="0" borderId="14" xfId="1" applyFont="1" applyFill="1" applyBorder="1" applyAlignment="1">
      <alignment horizontal="center" vertical="center" shrinkToFit="1"/>
    </xf>
    <xf numFmtId="176" fontId="14" fillId="0" borderId="9" xfId="1" applyNumberFormat="1" applyFont="1" applyFill="1" applyBorder="1" applyAlignment="1">
      <alignment horizontal="center" vertical="center" shrinkToFit="1"/>
    </xf>
    <xf numFmtId="176" fontId="14" fillId="0" borderId="111" xfId="1" applyNumberFormat="1" applyFont="1" applyFill="1" applyBorder="1" applyAlignment="1">
      <alignment horizontal="center" vertical="center" shrinkToFit="1"/>
    </xf>
    <xf numFmtId="177" fontId="14" fillId="0" borderId="112" xfId="1" applyNumberFormat="1" applyFont="1" applyFill="1" applyBorder="1" applyAlignment="1">
      <alignment horizontal="center" vertical="center" shrinkToFit="1"/>
    </xf>
    <xf numFmtId="177" fontId="14" fillId="0" borderId="113" xfId="1" applyNumberFormat="1" applyFont="1" applyFill="1" applyBorder="1" applyAlignment="1">
      <alignment horizontal="center" vertical="center" shrinkToFit="1"/>
    </xf>
    <xf numFmtId="176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4" fillId="4" borderId="5" xfId="1" applyFont="1" applyFill="1" applyBorder="1" applyAlignment="1">
      <alignment horizontal="center" vertical="center" shrinkToFit="1"/>
    </xf>
    <xf numFmtId="41" fontId="14" fillId="4" borderId="112" xfId="1" applyFont="1" applyFill="1" applyBorder="1" applyAlignment="1">
      <alignment horizontal="center" vertical="center" shrinkToFit="1"/>
    </xf>
    <xf numFmtId="180" fontId="14" fillId="4" borderId="1" xfId="1" applyNumberFormat="1" applyFont="1" applyFill="1" applyBorder="1" applyAlignment="1">
      <alignment horizontal="center" vertical="center" shrinkToFit="1"/>
    </xf>
    <xf numFmtId="180" fontId="14" fillId="4" borderId="2" xfId="1" applyNumberFormat="1" applyFont="1" applyFill="1" applyBorder="1" applyAlignment="1">
      <alignment horizontal="center" vertical="center" shrinkToFit="1"/>
    </xf>
    <xf numFmtId="180" fontId="5" fillId="2" borderId="54" xfId="1" applyNumberFormat="1" applyFont="1" applyFill="1" applyBorder="1" applyAlignment="1">
      <alignment horizontal="center" vertical="center" shrinkToFit="1"/>
    </xf>
    <xf numFmtId="41" fontId="14" fillId="0" borderId="44" xfId="1" applyFont="1" applyFill="1" applyBorder="1" applyAlignment="1">
      <alignment horizontal="center" vertical="center" shrinkToFit="1"/>
    </xf>
    <xf numFmtId="41" fontId="14" fillId="0" borderId="110" xfId="1" applyFont="1" applyFill="1" applyBorder="1" applyAlignment="1">
      <alignment horizontal="center" vertical="center" shrinkToFit="1"/>
    </xf>
    <xf numFmtId="180" fontId="14" fillId="4" borderId="33" xfId="1" applyNumberFormat="1" applyFont="1" applyFill="1" applyBorder="1" applyAlignment="1">
      <alignment horizontal="center" vertical="center" shrinkToFit="1"/>
    </xf>
    <xf numFmtId="180" fontId="14" fillId="4" borderId="54" xfId="1" applyNumberFormat="1" applyFont="1" applyFill="1" applyBorder="1" applyAlignment="1">
      <alignment horizontal="center" vertical="center" shrinkToFit="1"/>
    </xf>
    <xf numFmtId="177" fontId="14" fillId="0" borderId="117" xfId="1" applyNumberFormat="1" applyFont="1" applyFill="1" applyBorder="1" applyAlignment="1">
      <alignment horizontal="center" vertical="center" shrinkToFit="1"/>
    </xf>
    <xf numFmtId="177" fontId="14" fillId="0" borderId="118" xfId="1" applyNumberFormat="1" applyFont="1" applyFill="1" applyBorder="1" applyAlignment="1">
      <alignment horizontal="center" vertical="center" shrinkToFit="1"/>
    </xf>
    <xf numFmtId="176" fontId="14" fillId="0" borderId="73" xfId="1" applyNumberFormat="1" applyFont="1" applyFill="1" applyBorder="1" applyAlignment="1">
      <alignment horizontal="center" vertical="center" shrinkToFit="1"/>
    </xf>
    <xf numFmtId="176" fontId="14" fillId="0" borderId="71" xfId="1" applyNumberFormat="1" applyFont="1" applyFill="1" applyBorder="1" applyAlignment="1">
      <alignment horizontal="center" vertical="center" shrinkToFit="1"/>
    </xf>
    <xf numFmtId="176" fontId="14" fillId="0" borderId="119" xfId="1" applyNumberFormat="1" applyFont="1" applyFill="1" applyBorder="1" applyAlignment="1">
      <alignment horizontal="center" vertical="center" shrinkToFit="1"/>
    </xf>
    <xf numFmtId="41" fontId="14" fillId="4" borderId="44" xfId="1" applyFont="1" applyFill="1" applyBorder="1" applyAlignment="1">
      <alignment horizontal="center" vertical="center" shrinkToFit="1"/>
    </xf>
    <xf numFmtId="41" fontId="14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0" fontId="6" fillId="2" borderId="60" xfId="1" applyNumberFormat="1" applyFont="1" applyFill="1" applyBorder="1" applyAlignment="1">
      <alignment horizontal="center" vertical="center" shrinkToFit="1"/>
    </xf>
    <xf numFmtId="180" fontId="6" fillId="2" borderId="61" xfId="1" applyNumberFormat="1" applyFont="1" applyFill="1" applyBorder="1" applyAlignment="1">
      <alignment horizontal="center" vertical="center" shrinkToFit="1"/>
    </xf>
    <xf numFmtId="178" fontId="12" fillId="0" borderId="136" xfId="8" applyNumberFormat="1" applyFont="1" applyFill="1" applyBorder="1" applyAlignment="1">
      <alignment horizontal="right" vertical="center" wrapText="1"/>
    </xf>
    <xf numFmtId="178" fontId="12" fillId="0" borderId="137" xfId="8" applyNumberFormat="1" applyFont="1" applyFill="1" applyBorder="1" applyAlignment="1">
      <alignment horizontal="right" vertical="center" wrapText="1"/>
    </xf>
    <xf numFmtId="177" fontId="6" fillId="0" borderId="124" xfId="1" applyNumberFormat="1" applyFont="1" applyFill="1" applyBorder="1" applyAlignment="1">
      <alignment horizontal="center" vertical="center" shrinkToFit="1"/>
    </xf>
    <xf numFmtId="177" fontId="6" fillId="0" borderId="125" xfId="1" applyNumberFormat="1" applyFont="1" applyFill="1" applyBorder="1" applyAlignment="1">
      <alignment horizontal="center" vertical="center" shrinkToFit="1"/>
    </xf>
    <xf numFmtId="178" fontId="12" fillId="5" borderId="138" xfId="8" applyNumberFormat="1" applyFont="1" applyFill="1" applyBorder="1" applyAlignment="1">
      <alignment horizontal="right" vertical="center" wrapText="1"/>
    </xf>
    <xf numFmtId="178" fontId="12" fillId="5" borderId="139" xfId="8" applyNumberFormat="1" applyFont="1" applyFill="1" applyBorder="1" applyAlignment="1">
      <alignment horizontal="right" vertical="center" wrapText="1"/>
    </xf>
    <xf numFmtId="178" fontId="12" fillId="5" borderId="140" xfId="8" applyNumberFormat="1" applyFont="1" applyFill="1" applyBorder="1" applyAlignment="1">
      <alignment horizontal="right" vertical="center" wrapText="1"/>
    </xf>
    <xf numFmtId="178" fontId="12" fillId="0" borderId="141" xfId="8" applyNumberFormat="1" applyFont="1" applyFill="1" applyBorder="1" applyAlignment="1">
      <alignment horizontal="right" vertical="center" wrapText="1"/>
    </xf>
    <xf numFmtId="177" fontId="6" fillId="0" borderId="126" xfId="1" applyNumberFormat="1" applyFont="1" applyFill="1" applyBorder="1" applyAlignment="1">
      <alignment horizontal="center" vertical="center" shrinkToFit="1"/>
    </xf>
    <xf numFmtId="177" fontId="6" fillId="0" borderId="127" xfId="1" applyNumberFormat="1" applyFont="1" applyFill="1" applyBorder="1" applyAlignment="1">
      <alignment horizontal="center" vertical="center" shrinkToFit="1"/>
    </xf>
    <xf numFmtId="177" fontId="6" fillId="0" borderId="128" xfId="1" applyNumberFormat="1" applyFont="1" applyFill="1" applyBorder="1" applyAlignment="1">
      <alignment horizontal="center" vertical="center" shrinkToFit="1"/>
    </xf>
    <xf numFmtId="177" fontId="6" fillId="0" borderId="129" xfId="1" applyNumberFormat="1" applyFont="1" applyFill="1" applyBorder="1" applyAlignment="1">
      <alignment horizontal="center" vertical="center" shrinkToFit="1"/>
    </xf>
    <xf numFmtId="178" fontId="12" fillId="6" borderId="138" xfId="9" applyNumberFormat="1" applyFont="1" applyFill="1" applyBorder="1" applyAlignment="1">
      <alignment horizontal="right" vertical="center" wrapText="1"/>
    </xf>
    <xf numFmtId="178" fontId="12" fillId="6" borderId="139" xfId="9" applyNumberFormat="1" applyFont="1" applyFill="1" applyBorder="1" applyAlignment="1">
      <alignment horizontal="right" vertical="center" wrapText="1"/>
    </xf>
    <xf numFmtId="178" fontId="12" fillId="0" borderId="142" xfId="9" applyNumberFormat="1" applyFont="1" applyFill="1" applyBorder="1" applyAlignment="1">
      <alignment horizontal="right" vertical="center" wrapText="1"/>
    </xf>
    <xf numFmtId="178" fontId="12" fillId="0" borderId="143" xfId="9" applyNumberFormat="1" applyFont="1" applyFill="1" applyBorder="1" applyAlignment="1">
      <alignment horizontal="right" vertical="center" wrapText="1"/>
    </xf>
    <xf numFmtId="178" fontId="12" fillId="0" borderId="137" xfId="9" applyNumberFormat="1" applyFont="1" applyFill="1" applyBorder="1" applyAlignment="1">
      <alignment horizontal="right" vertical="center" wrapText="1"/>
    </xf>
    <xf numFmtId="178" fontId="12" fillId="6" borderId="140" xfId="9" applyNumberFormat="1" applyFont="1" applyFill="1" applyBorder="1" applyAlignment="1">
      <alignment horizontal="right" vertical="center" wrapText="1"/>
    </xf>
    <xf numFmtId="181" fontId="12" fillId="0" borderId="144" xfId="9" applyNumberFormat="1" applyFont="1" applyFill="1" applyBorder="1" applyAlignment="1">
      <alignment horizontal="right" vertical="center" wrapText="1"/>
    </xf>
    <xf numFmtId="181" fontId="12" fillId="0" borderId="145" xfId="9" applyNumberFormat="1" applyFont="1" applyFill="1" applyBorder="1" applyAlignment="1">
      <alignment horizontal="right" vertical="center" wrapText="1"/>
    </xf>
    <xf numFmtId="181" fontId="12" fillId="0" borderId="146" xfId="9" applyNumberFormat="1" applyFont="1" applyFill="1" applyBorder="1" applyAlignment="1">
      <alignment horizontal="right" vertical="center" wrapText="1"/>
    </xf>
    <xf numFmtId="178" fontId="12" fillId="0" borderId="147" xfId="9" applyNumberFormat="1" applyFont="1" applyFill="1" applyBorder="1" applyAlignment="1">
      <alignment horizontal="right" vertical="center" wrapText="1"/>
    </xf>
    <xf numFmtId="178" fontId="12" fillId="0" borderId="148" xfId="9" applyNumberFormat="1" applyFont="1" applyFill="1" applyBorder="1" applyAlignment="1">
      <alignment horizontal="right" vertical="center" wrapText="1"/>
    </xf>
    <xf numFmtId="178" fontId="12" fillId="0" borderId="149" xfId="9" applyNumberFormat="1" applyFont="1" applyFill="1" applyBorder="1" applyAlignment="1">
      <alignment horizontal="right" vertical="center" wrapText="1"/>
    </xf>
    <xf numFmtId="181" fontId="12" fillId="0" borderId="150" xfId="9" applyNumberFormat="1" applyFont="1" applyFill="1" applyBorder="1" applyAlignment="1">
      <alignment horizontal="right" vertical="center" wrapText="1"/>
    </xf>
    <xf numFmtId="181" fontId="12" fillId="0" borderId="151" xfId="9" applyNumberFormat="1" applyFont="1" applyFill="1" applyBorder="1" applyAlignment="1">
      <alignment horizontal="right" vertical="center" wrapText="1"/>
    </xf>
    <xf numFmtId="181" fontId="12" fillId="0" borderId="152" xfId="9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4" fillId="7" borderId="44" xfId="1" applyFont="1" applyFill="1" applyBorder="1" applyAlignment="1">
      <alignment horizontal="center" vertical="center" shrinkToFit="1"/>
    </xf>
    <xf numFmtId="180" fontId="14" fillId="7" borderId="33" xfId="1" applyNumberFormat="1" applyFont="1" applyFill="1" applyBorder="1" applyAlignment="1">
      <alignment horizontal="center" vertical="center" shrinkToFit="1"/>
    </xf>
    <xf numFmtId="41" fontId="14" fillId="7" borderId="117" xfId="1" applyFont="1" applyFill="1" applyBorder="1" applyAlignment="1">
      <alignment horizontal="center" vertical="center" shrinkToFit="1"/>
    </xf>
    <xf numFmtId="180" fontId="14" fillId="7" borderId="54" xfId="1" applyNumberFormat="1" applyFont="1" applyFill="1" applyBorder="1" applyAlignment="1">
      <alignment horizontal="center" vertical="center" shrinkToFit="1"/>
    </xf>
    <xf numFmtId="178" fontId="12" fillId="7" borderId="153" xfId="10" applyNumberFormat="1" applyFont="1" applyFill="1" applyBorder="1" applyAlignment="1">
      <alignment horizontal="right" vertical="center" wrapText="1"/>
    </xf>
    <xf numFmtId="178" fontId="12" fillId="0" borderId="154" xfId="10" applyNumberFormat="1" applyFont="1" applyFill="1" applyBorder="1" applyAlignment="1">
      <alignment horizontal="right" vertical="center" wrapText="1"/>
    </xf>
    <xf numFmtId="178" fontId="12" fillId="0" borderId="155" xfId="10" applyNumberFormat="1" applyFont="1" applyFill="1" applyBorder="1" applyAlignment="1">
      <alignment horizontal="right" vertical="center" wrapText="1"/>
    </xf>
    <xf numFmtId="178" fontId="12" fillId="7" borderId="138" xfId="10" applyNumberFormat="1" applyFont="1" applyFill="1" applyBorder="1" applyAlignment="1">
      <alignment horizontal="right" vertical="center" wrapText="1"/>
    </xf>
    <xf numFmtId="178" fontId="12" fillId="7" borderId="139" xfId="10" applyNumberFormat="1" applyFont="1" applyFill="1" applyBorder="1" applyAlignment="1">
      <alignment horizontal="right" vertical="center" wrapText="1"/>
    </xf>
    <xf numFmtId="178" fontId="12" fillId="7" borderId="140" xfId="10" applyNumberFormat="1" applyFont="1" applyFill="1" applyBorder="1" applyAlignment="1">
      <alignment horizontal="right" vertical="center" wrapText="1"/>
    </xf>
    <xf numFmtId="181" fontId="12" fillId="7" borderId="144" xfId="10" applyNumberFormat="1" applyFont="1" applyFill="1" applyBorder="1" applyAlignment="1">
      <alignment horizontal="right" vertical="center" wrapText="1"/>
    </xf>
    <xf numFmtId="181" fontId="12" fillId="0" borderId="145" xfId="10" applyNumberFormat="1" applyFont="1" applyFill="1" applyBorder="1" applyAlignment="1">
      <alignment horizontal="right" vertical="center" wrapText="1"/>
    </xf>
    <xf numFmtId="181" fontId="12" fillId="0" borderId="146" xfId="10" applyNumberFormat="1" applyFont="1" applyFill="1" applyBorder="1" applyAlignment="1">
      <alignment horizontal="right" vertical="center" wrapText="1"/>
    </xf>
    <xf numFmtId="178" fontId="12" fillId="7" borderId="147" xfId="10" applyNumberFormat="1" applyFont="1" applyFill="1" applyBorder="1" applyAlignment="1">
      <alignment horizontal="right" vertical="center" wrapText="1"/>
    </xf>
    <xf numFmtId="178" fontId="12" fillId="0" borderId="148" xfId="10" applyNumberFormat="1" applyFont="1" applyFill="1" applyBorder="1" applyAlignment="1">
      <alignment horizontal="right" vertical="center" wrapText="1"/>
    </xf>
    <xf numFmtId="178" fontId="12" fillId="0" borderId="149" xfId="10" applyNumberFormat="1" applyFont="1" applyFill="1" applyBorder="1" applyAlignment="1">
      <alignment horizontal="right" vertical="center" wrapText="1"/>
    </xf>
    <xf numFmtId="181" fontId="12" fillId="7" borderId="150" xfId="10" applyNumberFormat="1" applyFont="1" applyFill="1" applyBorder="1" applyAlignment="1">
      <alignment horizontal="right" vertical="center" wrapText="1"/>
    </xf>
    <xf numFmtId="181" fontId="12" fillId="0" borderId="151" xfId="10" applyNumberFormat="1" applyFont="1" applyFill="1" applyBorder="1" applyAlignment="1">
      <alignment horizontal="right" vertical="center" wrapText="1"/>
    </xf>
    <xf numFmtId="181" fontId="12" fillId="0" borderId="152" xfId="10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78" fontId="12" fillId="0" borderId="154" xfId="0" applyNumberFormat="1" applyFont="1" applyFill="1" applyBorder="1" applyAlignment="1">
      <alignment horizontal="right" vertical="center" wrapText="1"/>
    </xf>
    <xf numFmtId="181" fontId="12" fillId="0" borderId="156" xfId="11" applyNumberFormat="1" applyFont="1" applyFill="1" applyBorder="1" applyAlignment="1">
      <alignment horizontal="right" vertical="center" wrapText="1"/>
    </xf>
    <xf numFmtId="178" fontId="12" fillId="0" borderId="157" xfId="0" applyNumberFormat="1" applyFont="1" applyFill="1" applyBorder="1" applyAlignment="1">
      <alignment horizontal="right" vertical="center" wrapText="1"/>
    </xf>
    <xf numFmtId="181" fontId="12" fillId="0" borderId="158" xfId="11" applyNumberFormat="1" applyFont="1" applyFill="1" applyBorder="1" applyAlignment="1">
      <alignment horizontal="right" vertical="center" wrapText="1"/>
    </xf>
    <xf numFmtId="178" fontId="12" fillId="0" borderId="148" xfId="11" applyNumberFormat="1" applyFont="1" applyFill="1" applyBorder="1" applyAlignment="1">
      <alignment horizontal="right" vertical="center" wrapText="1"/>
    </xf>
    <xf numFmtId="178" fontId="12" fillId="0" borderId="159" xfId="11" applyNumberFormat="1" applyFont="1" applyFill="1" applyBorder="1" applyAlignment="1">
      <alignment horizontal="right" vertical="center" wrapText="1"/>
    </xf>
    <xf numFmtId="181" fontId="12" fillId="0" borderId="151" xfId="0" applyNumberFormat="1" applyFont="1" applyFill="1" applyBorder="1" applyAlignment="1">
      <alignment horizontal="right" vertical="center" wrapText="1"/>
    </xf>
    <xf numFmtId="181" fontId="12" fillId="0" borderId="160" xfId="0" applyNumberFormat="1" applyFont="1" applyFill="1" applyBorder="1" applyAlignment="1">
      <alignment horizontal="right" vertical="center" wrapText="1"/>
    </xf>
    <xf numFmtId="181" fontId="12" fillId="0" borderId="151" xfId="11" applyNumberFormat="1" applyFont="1" applyFill="1" applyBorder="1" applyAlignment="1">
      <alignment horizontal="right" vertical="center" wrapText="1"/>
    </xf>
    <xf numFmtId="181" fontId="12" fillId="0" borderId="160" xfId="11" applyNumberFormat="1" applyFont="1" applyFill="1" applyBorder="1" applyAlignment="1">
      <alignment horizontal="right" vertical="center" wrapText="1"/>
    </xf>
    <xf numFmtId="178" fontId="12" fillId="7" borderId="154" xfId="0" applyNumberFormat="1" applyFont="1" applyFill="1" applyBorder="1" applyAlignment="1">
      <alignment horizontal="right" vertical="center" wrapText="1"/>
    </xf>
    <xf numFmtId="178" fontId="12" fillId="7" borderId="139" xfId="0" applyNumberFormat="1" applyFont="1" applyFill="1" applyBorder="1" applyAlignment="1">
      <alignment horizontal="right" vertical="center" wrapText="1"/>
    </xf>
    <xf numFmtId="181" fontId="12" fillId="7" borderId="151" xfId="0" applyNumberFormat="1" applyFont="1" applyFill="1" applyBorder="1" applyAlignment="1">
      <alignment horizontal="right" vertical="center" wrapText="1"/>
    </xf>
    <xf numFmtId="178" fontId="12" fillId="7" borderId="148" xfId="11" applyNumberFormat="1" applyFont="1" applyFill="1" applyBorder="1" applyAlignment="1">
      <alignment horizontal="right" vertical="center" wrapText="1"/>
    </xf>
    <xf numFmtId="178" fontId="12" fillId="7" borderId="139" xfId="11" applyNumberFormat="1" applyFont="1" applyFill="1" applyBorder="1" applyAlignment="1">
      <alignment horizontal="right" vertical="center" wrapText="1"/>
    </xf>
    <xf numFmtId="181" fontId="12" fillId="7" borderId="151" xfId="11" applyNumberFormat="1" applyFont="1" applyFill="1" applyBorder="1" applyAlignment="1">
      <alignment horizontal="right" vertical="center" wrapText="1"/>
    </xf>
    <xf numFmtId="181" fontId="12" fillId="7" borderId="156" xfId="11" applyNumberFormat="1" applyFont="1" applyFill="1" applyBorder="1" applyAlignment="1">
      <alignment horizontal="right" vertical="center" wrapText="1"/>
    </xf>
    <xf numFmtId="178" fontId="12" fillId="7" borderId="161" xfId="0" applyNumberFormat="1" applyFont="1" applyFill="1" applyBorder="1" applyAlignment="1">
      <alignment horizontal="right" vertical="center" wrapText="1"/>
    </xf>
    <xf numFmtId="178" fontId="12" fillId="7" borderId="161" xfId="11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78" fontId="12" fillId="0" borderId="155" xfId="0" applyNumberFormat="1" applyFont="1" applyFill="1" applyBorder="1" applyAlignment="1">
      <alignment horizontal="right" vertical="center" wrapText="1"/>
    </xf>
    <xf numFmtId="178" fontId="12" fillId="7" borderId="140" xfId="0" applyNumberFormat="1" applyFont="1" applyFill="1" applyBorder="1" applyAlignment="1">
      <alignment horizontal="right" vertical="center" wrapText="1"/>
    </xf>
    <xf numFmtId="181" fontId="12" fillId="0" borderId="152" xfId="0" applyNumberFormat="1" applyFont="1" applyFill="1" applyBorder="1" applyAlignment="1">
      <alignment horizontal="right" vertical="center" wrapText="1"/>
    </xf>
    <xf numFmtId="178" fontId="12" fillId="0" borderId="149" xfId="11" applyNumberFormat="1" applyFont="1" applyFill="1" applyBorder="1" applyAlignment="1">
      <alignment horizontal="right" vertical="center" wrapText="1"/>
    </xf>
    <xf numFmtId="178" fontId="12" fillId="7" borderId="140" xfId="11" applyNumberFormat="1" applyFont="1" applyFill="1" applyBorder="1" applyAlignment="1">
      <alignment horizontal="right" vertical="center" wrapText="1"/>
    </xf>
    <xf numFmtId="181" fontId="12" fillId="0" borderId="152" xfId="11" applyNumberFormat="1" applyFont="1" applyFill="1" applyBorder="1" applyAlignment="1">
      <alignment horizontal="right" vertical="center" wrapText="1"/>
    </xf>
    <xf numFmtId="181" fontId="12" fillId="0" borderId="162" xfId="11" applyNumberFormat="1" applyFont="1" applyFill="1" applyBorder="1" applyAlignment="1">
      <alignment horizontal="right" vertical="center" wrapText="1"/>
    </xf>
    <xf numFmtId="43" fontId="5" fillId="2" borderId="32" xfId="2" applyNumberFormat="1" applyFont="1" applyFill="1" applyBorder="1" applyAlignment="1">
      <alignment vertical="center" shrinkToFit="1"/>
    </xf>
    <xf numFmtId="179" fontId="5" fillId="0" borderId="128" xfId="0" applyNumberFormat="1" applyFont="1" applyFill="1" applyBorder="1" applyAlignment="1">
      <alignment vertical="center" shrinkToFit="1"/>
    </xf>
    <xf numFmtId="179" fontId="5" fillId="0" borderId="129" xfId="0" applyNumberFormat="1" applyFont="1" applyFill="1" applyBorder="1" applyAlignment="1">
      <alignment vertical="center" shrinkToFit="1"/>
    </xf>
    <xf numFmtId="180" fontId="5" fillId="2" borderId="130" xfId="2" applyNumberFormat="1" applyFont="1" applyFill="1" applyBorder="1" applyAlignment="1">
      <alignment vertical="center" shrinkToFit="1"/>
    </xf>
    <xf numFmtId="180" fontId="6" fillId="2" borderId="32" xfId="2" applyNumberFormat="1" applyFont="1" applyFill="1" applyBorder="1" applyAlignment="1">
      <alignment vertical="center" shrinkToFit="1"/>
    </xf>
    <xf numFmtId="180" fontId="6" fillId="0" borderId="48" xfId="2" applyNumberFormat="1" applyFont="1" applyFill="1" applyBorder="1" applyAlignment="1">
      <alignment vertical="center" shrinkToFit="1"/>
    </xf>
    <xf numFmtId="180" fontId="6" fillId="0" borderId="33" xfId="2" applyNumberFormat="1" applyFont="1" applyFill="1" applyBorder="1" applyAlignment="1">
      <alignment vertical="center" shrinkToFit="1"/>
    </xf>
    <xf numFmtId="180" fontId="6" fillId="0" borderId="54" xfId="2" applyNumberFormat="1" applyFont="1" applyFill="1" applyBorder="1" applyAlignment="1">
      <alignment vertical="center" shrinkToFit="1"/>
    </xf>
    <xf numFmtId="180" fontId="6" fillId="0" borderId="104" xfId="2" applyNumberFormat="1" applyFont="1" applyFill="1" applyBorder="1" applyAlignment="1">
      <alignment vertical="center" shrinkToFit="1"/>
    </xf>
    <xf numFmtId="180" fontId="5" fillId="2" borderId="33" xfId="2" applyNumberFormat="1" applyFont="1" applyFill="1" applyBorder="1" applyAlignment="1">
      <alignment vertical="center" shrinkToFit="1"/>
    </xf>
    <xf numFmtId="180" fontId="5" fillId="2" borderId="48" xfId="2" applyNumberFormat="1" applyFont="1" applyFill="1" applyBorder="1" applyAlignment="1">
      <alignment vertical="center" shrinkToFit="1"/>
    </xf>
    <xf numFmtId="180" fontId="5" fillId="2" borderId="54" xfId="2" applyNumberFormat="1" applyFont="1" applyFill="1" applyBorder="1" applyAlignment="1">
      <alignment vertical="center" shrinkToFit="1"/>
    </xf>
    <xf numFmtId="41" fontId="8" fillId="0" borderId="126" xfId="1" applyNumberFormat="1" applyFont="1" applyFill="1" applyBorder="1" applyAlignment="1">
      <alignment horizontal="center" vertical="center" shrinkToFit="1"/>
    </xf>
    <xf numFmtId="41" fontId="8" fillId="0" borderId="127" xfId="1" applyNumberFormat="1" applyFont="1" applyFill="1" applyBorder="1" applyAlignment="1">
      <alignment horizontal="center" vertical="center" shrinkToFit="1"/>
    </xf>
    <xf numFmtId="180" fontId="8" fillId="0" borderId="120" xfId="1" applyNumberFormat="1" applyFont="1" applyFill="1" applyBorder="1" applyAlignment="1">
      <alignment horizontal="center" vertical="center" shrinkToFit="1"/>
    </xf>
    <xf numFmtId="180" fontId="8" fillId="0" borderId="121" xfId="1" applyNumberFormat="1" applyFont="1" applyFill="1" applyBorder="1" applyAlignment="1">
      <alignment horizontal="center" vertical="center" shrinkToFit="1"/>
    </xf>
    <xf numFmtId="180" fontId="8" fillId="0" borderId="131" xfId="1" applyNumberFormat="1" applyFont="1" applyFill="1" applyBorder="1" applyAlignment="1">
      <alignment horizontal="center" vertical="center" shrinkToFit="1"/>
    </xf>
    <xf numFmtId="41" fontId="14" fillId="7" borderId="132" xfId="1" applyFont="1" applyFill="1" applyBorder="1" applyAlignment="1">
      <alignment horizontal="center" vertical="center" shrinkToFit="1"/>
    </xf>
    <xf numFmtId="41" fontId="14" fillId="7" borderId="120" xfId="1" applyFont="1" applyFill="1" applyBorder="1" applyAlignment="1">
      <alignment horizontal="center" vertical="center" shrinkToFit="1"/>
    </xf>
    <xf numFmtId="41" fontId="8" fillId="0" borderId="133" xfId="1" applyNumberFormat="1" applyFont="1" applyFill="1" applyBorder="1" applyAlignment="1">
      <alignment horizontal="center" vertical="center" shrinkToFit="1"/>
    </xf>
    <xf numFmtId="41" fontId="14" fillId="7" borderId="134" xfId="1" applyFont="1" applyFill="1" applyBorder="1" applyAlignment="1">
      <alignment horizontal="center" vertical="center" shrinkToFit="1"/>
    </xf>
    <xf numFmtId="181" fontId="12" fillId="0" borderId="96" xfId="0" applyNumberFormat="1" applyFont="1" applyFill="1" applyBorder="1" applyAlignment="1">
      <alignment horizontal="right" vertical="center" wrapText="1"/>
    </xf>
    <xf numFmtId="181" fontId="12" fillId="0" borderId="64" xfId="0" applyNumberFormat="1" applyFont="1" applyFill="1" applyBorder="1" applyAlignment="1">
      <alignment horizontal="right" vertical="center" wrapText="1"/>
    </xf>
    <xf numFmtId="41" fontId="12" fillId="7" borderId="163" xfId="1" applyFont="1" applyFill="1" applyBorder="1" applyAlignment="1">
      <alignment horizontal="right" vertical="center" wrapText="1"/>
    </xf>
    <xf numFmtId="181" fontId="12" fillId="7" borderId="164" xfId="0" applyNumberFormat="1" applyFont="1" applyFill="1" applyBorder="1" applyAlignment="1">
      <alignment horizontal="right" vertical="center" wrapText="1"/>
    </xf>
    <xf numFmtId="41" fontId="12" fillId="7" borderId="33" xfId="1" applyFont="1" applyFill="1" applyBorder="1" applyAlignment="1">
      <alignment horizontal="right" vertical="center" wrapText="1"/>
    </xf>
    <xf numFmtId="178" fontId="12" fillId="0" borderId="157" xfId="11" applyNumberFormat="1" applyFont="1" applyFill="1" applyBorder="1" applyAlignment="1">
      <alignment horizontal="right" vertical="center" wrapText="1"/>
    </xf>
    <xf numFmtId="41" fontId="9" fillId="0" borderId="120" xfId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2">
    <cellStyle name="쉼표 [0]" xfId="1" builtinId="6"/>
    <cellStyle name="쉼표 [0] 2" xfId="2"/>
    <cellStyle name="표준" xfId="0" builtinId="0"/>
    <cellStyle name="표준 10" xfId="3"/>
    <cellStyle name="표준 2" xfId="4"/>
    <cellStyle name="표준 3" xfId="5"/>
    <cellStyle name="표준 4" xfId="6"/>
    <cellStyle name="표준 5" xfId="7"/>
    <cellStyle name="표준 6" xfId="8"/>
    <cellStyle name="표준 7" xfId="9"/>
    <cellStyle name="표준 8" xfId="10"/>
    <cellStyle name="표준 9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9" sqref="C9"/>
    </sheetView>
  </sheetViews>
  <sheetFormatPr defaultRowHeight="13.5"/>
  <sheetData>
    <row r="1" spans="1:23" ht="25.5">
      <c r="A1" s="507" t="s">
        <v>51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33</v>
      </c>
      <c r="U2" s="509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07" t="s">
        <v>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07" t="s">
        <v>59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10"/>
      <c r="O2" s="510"/>
      <c r="T2" s="511" t="s">
        <v>33</v>
      </c>
      <c r="U2" s="511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07" t="s">
        <v>63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10"/>
      <c r="O2" s="510"/>
      <c r="T2" s="511" t="s">
        <v>2</v>
      </c>
      <c r="U2" s="511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v>710375</v>
      </c>
      <c r="D4" s="262">
        <v>722267</v>
      </c>
      <c r="E4" s="262">
        <v>1600204</v>
      </c>
      <c r="F4" s="262">
        <v>1116487</v>
      </c>
      <c r="G4" s="262">
        <v>1935429</v>
      </c>
      <c r="H4" s="262">
        <v>781948</v>
      </c>
      <c r="I4" s="262">
        <v>890382</v>
      </c>
      <c r="J4" s="262">
        <v>593723</v>
      </c>
      <c r="K4" s="262">
        <v>920044</v>
      </c>
      <c r="L4" s="262">
        <v>774974</v>
      </c>
      <c r="M4" s="262">
        <v>1070518</v>
      </c>
      <c r="N4" s="262">
        <v>1098473</v>
      </c>
      <c r="O4" s="262">
        <v>1427267</v>
      </c>
      <c r="P4" s="262">
        <v>349741</v>
      </c>
      <c r="Q4" s="262">
        <v>434671</v>
      </c>
      <c r="R4" s="262">
        <v>1267927</v>
      </c>
      <c r="S4" s="262">
        <v>961645</v>
      </c>
      <c r="T4" s="262">
        <v>520030</v>
      </c>
      <c r="U4" s="263"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5" sqref="C5"/>
    </sheetView>
  </sheetViews>
  <sheetFormatPr defaultRowHeight="13.5"/>
  <sheetData>
    <row r="1" spans="1:23" ht="25.5">
      <c r="A1" s="507" t="s">
        <v>32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33</v>
      </c>
      <c r="U2" s="509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07" t="s">
        <v>74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2</v>
      </c>
      <c r="U2" s="509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7" t="s">
        <v>82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83</v>
      </c>
      <c r="U2" s="509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7" t="s">
        <v>100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2</v>
      </c>
      <c r="U2" s="509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7" t="s">
        <v>25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7" ht="14.25" thickBot="1">
      <c r="N2" s="508"/>
      <c r="O2" s="508"/>
      <c r="T2" s="509" t="s">
        <v>2</v>
      </c>
      <c r="U2" s="509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7" t="s">
        <v>29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7" ht="14.25" thickBot="1">
      <c r="N2" s="508"/>
      <c r="O2" s="508"/>
      <c r="T2" s="509" t="s">
        <v>2</v>
      </c>
      <c r="U2" s="509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7" t="s">
        <v>31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7" ht="14.25" thickBot="1">
      <c r="N2" s="508"/>
      <c r="O2" s="508"/>
      <c r="T2" s="509" t="s">
        <v>2</v>
      </c>
      <c r="U2" s="509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07" t="s">
        <v>104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7" t="s">
        <v>105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106</v>
      </c>
      <c r="U2" s="509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7" t="s">
        <v>124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7" t="s">
        <v>148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7" t="s">
        <v>153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7" t="s">
        <v>154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07" t="s">
        <v>156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1" ht="14.25" thickBot="1">
      <c r="N2" s="508"/>
      <c r="O2" s="508"/>
      <c r="T2" s="509" t="s">
        <v>33</v>
      </c>
      <c r="U2" s="509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07" t="s">
        <v>157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1" ht="14.25" thickBot="1">
      <c r="N2" s="508"/>
      <c r="O2" s="508"/>
      <c r="T2" s="509" t="s">
        <v>33</v>
      </c>
      <c r="U2" s="509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7" t="s">
        <v>158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7" t="s">
        <v>159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07" t="s">
        <v>160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07" t="s">
        <v>161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07" t="s">
        <v>162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07" t="s">
        <v>163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14" sqref="J14"/>
    </sheetView>
  </sheetViews>
  <sheetFormatPr defaultRowHeight="13.5"/>
  <sheetData>
    <row r="1" spans="1:22" ht="25.5">
      <c r="A1" s="507" t="s">
        <v>168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11" sqref="C11"/>
    </sheetView>
  </sheetViews>
  <sheetFormatPr defaultRowHeight="13.5"/>
  <sheetData>
    <row r="1" spans="1:22" ht="25.5">
      <c r="A1" s="507" t="s">
        <v>169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07" t="s">
        <v>170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07" t="s">
        <v>171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07" t="s">
        <v>172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07" t="s">
        <v>173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7" t="s">
        <v>174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7" t="s">
        <v>175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7" t="s">
        <v>176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507" t="s">
        <v>177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7" t="s">
        <v>178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E6" sqref="E6"/>
    </sheetView>
  </sheetViews>
  <sheetFormatPr defaultRowHeight="13.5"/>
  <sheetData>
    <row r="1" spans="1:22" ht="25.5">
      <c r="A1" s="507" t="s">
        <v>179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K23" sqref="K23"/>
    </sheetView>
  </sheetViews>
  <sheetFormatPr defaultRowHeight="13.5"/>
  <sheetData>
    <row r="1" spans="1:22" ht="25.5">
      <c r="A1" s="507" t="s">
        <v>182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sheetData>
    <row r="1" spans="1:22" ht="25.5">
      <c r="A1" s="507" t="s">
        <v>183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4" sqref="B14"/>
    </sheetView>
  </sheetViews>
  <sheetFormatPr defaultRowHeight="13.5"/>
  <sheetData>
    <row r="1" spans="1:22" ht="25.5">
      <c r="A1" s="507" t="s">
        <v>184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5.5">
      <c r="A1" s="507" t="s">
        <v>185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7" t="s">
        <v>186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2" sqref="I22"/>
    </sheetView>
  </sheetViews>
  <sheetFormatPr defaultRowHeight="13.5"/>
  <sheetData>
    <row r="1" spans="1:22" ht="25.5">
      <c r="A1" s="507" t="s">
        <v>187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70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101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102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103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7" t="s">
        <v>188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3378543</v>
      </c>
      <c r="C4" s="380">
        <f>C7</f>
        <v>12823</v>
      </c>
      <c r="D4" s="380">
        <f t="shared" ref="D4:V4" si="0">D7</f>
        <v>129436</v>
      </c>
      <c r="E4" s="380">
        <f t="shared" si="0"/>
        <v>130702</v>
      </c>
      <c r="F4" s="380">
        <f t="shared" si="0"/>
        <v>279423</v>
      </c>
      <c r="G4" s="380">
        <f t="shared" si="0"/>
        <v>206172</v>
      </c>
      <c r="H4" s="380">
        <f t="shared" si="0"/>
        <v>275951</v>
      </c>
      <c r="I4" s="380">
        <f t="shared" si="0"/>
        <v>131458</v>
      </c>
      <c r="J4" s="380">
        <f t="shared" si="0"/>
        <v>154852</v>
      </c>
      <c r="K4" s="380">
        <f>K7</f>
        <v>124615</v>
      </c>
      <c r="L4" s="380">
        <f t="shared" si="0"/>
        <v>181579</v>
      </c>
      <c r="M4" s="380">
        <f t="shared" si="0"/>
        <v>145199</v>
      </c>
      <c r="N4" s="380">
        <f t="shared" si="0"/>
        <v>181660</v>
      </c>
      <c r="O4" s="380">
        <f t="shared" si="0"/>
        <v>225050</v>
      </c>
      <c r="P4" s="380">
        <f>P7</f>
        <v>279800</v>
      </c>
      <c r="Q4" s="380">
        <f t="shared" si="0"/>
        <v>77061</v>
      </c>
      <c r="R4" s="380">
        <f t="shared" si="0"/>
        <v>89617</v>
      </c>
      <c r="S4" s="380">
        <f t="shared" si="0"/>
        <v>192111</v>
      </c>
      <c r="T4" s="380">
        <f>T7</f>
        <v>299270</v>
      </c>
      <c r="U4" s="380">
        <f t="shared" si="0"/>
        <v>111700</v>
      </c>
      <c r="V4" s="381">
        <f t="shared" si="0"/>
        <v>150064</v>
      </c>
    </row>
    <row r="5" spans="1:22" ht="23.25" customHeight="1">
      <c r="A5" s="387" t="s">
        <v>4</v>
      </c>
      <c r="B5" s="433">
        <f>B4/90</f>
        <v>37539.366666666669</v>
      </c>
      <c r="C5" s="433">
        <f t="shared" ref="C5:U5" si="1">C4/90</f>
        <v>142.47777777777779</v>
      </c>
      <c r="D5" s="433">
        <f t="shared" si="1"/>
        <v>1438.1777777777777</v>
      </c>
      <c r="E5" s="433">
        <f t="shared" si="1"/>
        <v>1452.2444444444445</v>
      </c>
      <c r="F5" s="433">
        <f t="shared" si="1"/>
        <v>3104.7</v>
      </c>
      <c r="G5" s="433">
        <f t="shared" si="1"/>
        <v>2290.8000000000002</v>
      </c>
      <c r="H5" s="433">
        <f t="shared" si="1"/>
        <v>3066.1222222222223</v>
      </c>
      <c r="I5" s="433">
        <f t="shared" si="1"/>
        <v>1460.6444444444444</v>
      </c>
      <c r="J5" s="433">
        <f t="shared" si="1"/>
        <v>1720.5777777777778</v>
      </c>
      <c r="K5" s="433">
        <f t="shared" si="1"/>
        <v>1384.6111111111111</v>
      </c>
      <c r="L5" s="433">
        <f t="shared" si="1"/>
        <v>2017.5444444444445</v>
      </c>
      <c r="M5" s="433">
        <f t="shared" si="1"/>
        <v>1613.3222222222223</v>
      </c>
      <c r="N5" s="433">
        <f t="shared" si="1"/>
        <v>2018.4444444444443</v>
      </c>
      <c r="O5" s="433">
        <f t="shared" si="1"/>
        <v>2500.5555555555557</v>
      </c>
      <c r="P5" s="433">
        <f t="shared" si="1"/>
        <v>3108.8888888888887</v>
      </c>
      <c r="Q5" s="433">
        <f t="shared" si="1"/>
        <v>856.23333333333335</v>
      </c>
      <c r="R5" s="433">
        <f t="shared" si="1"/>
        <v>995.74444444444441</v>
      </c>
      <c r="S5" s="433">
        <f t="shared" si="1"/>
        <v>2134.5666666666666</v>
      </c>
      <c r="T5" s="433">
        <f t="shared" si="1"/>
        <v>3325.2222222222222</v>
      </c>
      <c r="U5" s="433">
        <f t="shared" si="1"/>
        <v>1241.1111111111111</v>
      </c>
      <c r="V5" s="435">
        <f>V4/90</f>
        <v>1667.3777777777777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0.37954230566252967</v>
      </c>
      <c r="D6" s="384">
        <f>D5/$B$5*100</f>
        <v>3.8311189172374007</v>
      </c>
      <c r="E6" s="384">
        <f t="shared" ref="E6:V6" si="2">E5/$B$5*100</f>
        <v>3.8685906913127939</v>
      </c>
      <c r="F6" s="384">
        <f>F5/$B$5*100</f>
        <v>8.2705177942089225</v>
      </c>
      <c r="G6" s="384">
        <f t="shared" si="2"/>
        <v>6.1023938425528401</v>
      </c>
      <c r="H6" s="384">
        <f t="shared" si="2"/>
        <v>8.1677516017999476</v>
      </c>
      <c r="I6" s="384">
        <f t="shared" si="2"/>
        <v>3.8909672009502314</v>
      </c>
      <c r="J6" s="384">
        <f t="shared" si="2"/>
        <v>4.5833958602865197</v>
      </c>
      <c r="K6" s="384">
        <f t="shared" si="2"/>
        <v>3.6884242704621482</v>
      </c>
      <c r="L6" s="384">
        <f t="shared" si="2"/>
        <v>5.3744765125084983</v>
      </c>
      <c r="M6" s="384">
        <f t="shared" si="2"/>
        <v>4.2976809826010802</v>
      </c>
      <c r="N6" s="384">
        <f t="shared" si="2"/>
        <v>5.3768739956839378</v>
      </c>
      <c r="O6" s="384">
        <f t="shared" si="2"/>
        <v>6.6611554152189267</v>
      </c>
      <c r="P6" s="384">
        <f t="shared" si="2"/>
        <v>8.2816764504699201</v>
      </c>
      <c r="Q6" s="384">
        <f t="shared" si="2"/>
        <v>2.2808944565749201</v>
      </c>
      <c r="R6" s="384">
        <f t="shared" si="2"/>
        <v>2.6525339473258147</v>
      </c>
      <c r="S6" s="384">
        <f t="shared" si="2"/>
        <v>5.6862085224311185</v>
      </c>
      <c r="T6" s="384">
        <f t="shared" si="2"/>
        <v>8.8579603693071238</v>
      </c>
      <c r="U6" s="384">
        <f t="shared" si="2"/>
        <v>3.3061588974892429</v>
      </c>
      <c r="V6" s="385">
        <f t="shared" si="2"/>
        <v>4.4416779659160763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12823</v>
      </c>
      <c r="D7" s="392">
        <f t="shared" ref="D7:U7" si="3">D10+D13+D16</f>
        <v>129436</v>
      </c>
      <c r="E7" s="392">
        <f t="shared" si="3"/>
        <v>130702</v>
      </c>
      <c r="F7" s="392">
        <f t="shared" si="3"/>
        <v>279423</v>
      </c>
      <c r="G7" s="392">
        <f t="shared" si="3"/>
        <v>206172</v>
      </c>
      <c r="H7" s="392">
        <f t="shared" si="3"/>
        <v>275951</v>
      </c>
      <c r="I7" s="392">
        <f t="shared" si="3"/>
        <v>131458</v>
      </c>
      <c r="J7" s="392">
        <f t="shared" si="3"/>
        <v>154852</v>
      </c>
      <c r="K7" s="392">
        <f t="shared" si="3"/>
        <v>124615</v>
      </c>
      <c r="L7" s="392">
        <f t="shared" si="3"/>
        <v>181579</v>
      </c>
      <c r="M7" s="392">
        <f t="shared" si="3"/>
        <v>145199</v>
      </c>
      <c r="N7" s="392">
        <f t="shared" si="3"/>
        <v>181660</v>
      </c>
      <c r="O7" s="392">
        <f t="shared" si="3"/>
        <v>225050</v>
      </c>
      <c r="P7" s="392">
        <f t="shared" si="3"/>
        <v>279800</v>
      </c>
      <c r="Q7" s="392">
        <f t="shared" si="3"/>
        <v>77061</v>
      </c>
      <c r="R7" s="392">
        <f t="shared" si="3"/>
        <v>89617</v>
      </c>
      <c r="S7" s="392">
        <f t="shared" si="3"/>
        <v>192111</v>
      </c>
      <c r="T7" s="392">
        <f t="shared" si="3"/>
        <v>299270</v>
      </c>
      <c r="U7" s="392">
        <f t="shared" si="3"/>
        <v>111700</v>
      </c>
      <c r="V7" s="471">
        <f>V10+V13+V16</f>
        <v>150064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142.47777777777779</v>
      </c>
      <c r="D8" s="360">
        <f t="shared" si="4"/>
        <v>1438.1777777777777</v>
      </c>
      <c r="E8" s="360">
        <f t="shared" si="4"/>
        <v>1452.2444444444445</v>
      </c>
      <c r="F8" s="360">
        <f t="shared" si="4"/>
        <v>3104.7</v>
      </c>
      <c r="G8" s="360">
        <f t="shared" si="4"/>
        <v>2290.8000000000002</v>
      </c>
      <c r="H8" s="360">
        <f t="shared" si="4"/>
        <v>3066.1222222222223</v>
      </c>
      <c r="I8" s="360">
        <f t="shared" si="4"/>
        <v>1460.6444444444444</v>
      </c>
      <c r="J8" s="360">
        <f t="shared" si="4"/>
        <v>1720.5777777777778</v>
      </c>
      <c r="K8" s="360">
        <f t="shared" si="4"/>
        <v>1384.6111111111111</v>
      </c>
      <c r="L8" s="360">
        <f t="shared" si="4"/>
        <v>2017.5444444444445</v>
      </c>
      <c r="M8" s="360">
        <f t="shared" si="4"/>
        <v>1613.3222222222223</v>
      </c>
      <c r="N8" s="360">
        <f t="shared" si="4"/>
        <v>2018.4444444444443</v>
      </c>
      <c r="O8" s="360">
        <f t="shared" si="4"/>
        <v>2500.5555555555557</v>
      </c>
      <c r="P8" s="360">
        <f t="shared" si="4"/>
        <v>3108.8888888888887</v>
      </c>
      <c r="Q8" s="360">
        <f t="shared" si="4"/>
        <v>856.23333333333335</v>
      </c>
      <c r="R8" s="360">
        <f t="shared" si="4"/>
        <v>995.74444444444441</v>
      </c>
      <c r="S8" s="360">
        <f t="shared" si="4"/>
        <v>2134.5666666666666</v>
      </c>
      <c r="T8" s="360">
        <f t="shared" si="4"/>
        <v>3325.2222222222222</v>
      </c>
      <c r="U8" s="360">
        <f t="shared" si="4"/>
        <v>1241.1111111111111</v>
      </c>
      <c r="V8" s="379">
        <f>V7/90</f>
        <v>1667.3777777777777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0.37954230566252967</v>
      </c>
      <c r="D9" s="328">
        <f>D8/$B$8*100</f>
        <v>3.8311189172374007</v>
      </c>
      <c r="E9" s="328">
        <f t="shared" ref="E9:V9" si="5">E8/$B$8*100</f>
        <v>3.8685906913127939</v>
      </c>
      <c r="F9" s="328">
        <f>F8/$B$8*100</f>
        <v>8.2705177942089225</v>
      </c>
      <c r="G9" s="328">
        <f t="shared" si="5"/>
        <v>6.1023938425528401</v>
      </c>
      <c r="H9" s="328">
        <f t="shared" si="5"/>
        <v>8.1677516017999476</v>
      </c>
      <c r="I9" s="328">
        <f t="shared" si="5"/>
        <v>3.8909672009502314</v>
      </c>
      <c r="J9" s="328">
        <f t="shared" si="5"/>
        <v>4.5833958602865197</v>
      </c>
      <c r="K9" s="328">
        <f t="shared" si="5"/>
        <v>3.6884242704621482</v>
      </c>
      <c r="L9" s="328">
        <f t="shared" si="5"/>
        <v>5.3744765125084983</v>
      </c>
      <c r="M9" s="328">
        <f t="shared" si="5"/>
        <v>4.2976809826010802</v>
      </c>
      <c r="N9" s="328">
        <f t="shared" si="5"/>
        <v>5.3768739956839378</v>
      </c>
      <c r="O9" s="328">
        <f t="shared" si="5"/>
        <v>6.6611554152189267</v>
      </c>
      <c r="P9" s="328">
        <f t="shared" si="5"/>
        <v>8.2816764504699201</v>
      </c>
      <c r="Q9" s="328">
        <f t="shared" si="5"/>
        <v>2.2808944565749201</v>
      </c>
      <c r="R9" s="328">
        <f t="shared" si="5"/>
        <v>2.6525339473258147</v>
      </c>
      <c r="S9" s="328">
        <f t="shared" si="5"/>
        <v>5.6862085224311185</v>
      </c>
      <c r="T9" s="328">
        <f t="shared" si="5"/>
        <v>8.8579603693071238</v>
      </c>
      <c r="U9" s="328">
        <f t="shared" si="5"/>
        <v>3.3061588974892429</v>
      </c>
      <c r="V9" s="329">
        <f t="shared" si="5"/>
        <v>4.4416779659160763</v>
      </c>
    </row>
    <row r="10" spans="1:22" ht="23.25" customHeight="1">
      <c r="A10" s="451" t="s">
        <v>22</v>
      </c>
      <c r="B10" s="462">
        <v>1195341</v>
      </c>
      <c r="C10" s="452">
        <v>4331</v>
      </c>
      <c r="D10" s="452">
        <v>46868</v>
      </c>
      <c r="E10" s="452">
        <v>45654</v>
      </c>
      <c r="F10" s="452">
        <v>95018</v>
      </c>
      <c r="G10" s="452">
        <v>74340</v>
      </c>
      <c r="H10" s="452">
        <v>99905</v>
      </c>
      <c r="I10" s="452">
        <v>45483</v>
      </c>
      <c r="J10" s="452">
        <v>59172</v>
      </c>
      <c r="K10" s="452">
        <v>44465</v>
      </c>
      <c r="L10" s="452">
        <v>64895</v>
      </c>
      <c r="M10" s="452">
        <v>51341</v>
      </c>
      <c r="N10" s="452">
        <v>64017</v>
      </c>
      <c r="O10" s="452">
        <v>79002</v>
      </c>
      <c r="P10" s="452">
        <v>100376</v>
      </c>
      <c r="Q10" s="452">
        <v>27049</v>
      </c>
      <c r="R10" s="452">
        <v>31377</v>
      </c>
      <c r="S10" s="452">
        <v>65512</v>
      </c>
      <c r="T10" s="452">
        <v>107040</v>
      </c>
      <c r="U10" s="452">
        <v>38334</v>
      </c>
      <c r="V10" s="454">
        <v>51162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139.70967741935485</v>
      </c>
      <c r="D11" s="463">
        <f t="shared" si="6"/>
        <v>1511.8709677419354</v>
      </c>
      <c r="E11" s="463">
        <f t="shared" si="6"/>
        <v>1472.7096774193549</v>
      </c>
      <c r="F11" s="463">
        <f t="shared" si="6"/>
        <v>3065.0967741935483</v>
      </c>
      <c r="G11" s="463">
        <f t="shared" si="6"/>
        <v>2398.0645161290322</v>
      </c>
      <c r="H11" s="463">
        <f t="shared" si="6"/>
        <v>3222.7419354838707</v>
      </c>
      <c r="I11" s="463">
        <f t="shared" si="6"/>
        <v>1467.1935483870968</v>
      </c>
      <c r="J11" s="463">
        <f t="shared" si="6"/>
        <v>1908.7741935483871</v>
      </c>
      <c r="K11" s="463">
        <f t="shared" si="6"/>
        <v>1434.3548387096773</v>
      </c>
      <c r="L11" s="463">
        <f t="shared" si="6"/>
        <v>2093.3870967741937</v>
      </c>
      <c r="M11" s="463">
        <f t="shared" si="6"/>
        <v>1656.1612903225807</v>
      </c>
      <c r="N11" s="463">
        <f t="shared" si="6"/>
        <v>2065.0645161290322</v>
      </c>
      <c r="O11" s="463">
        <f t="shared" si="6"/>
        <v>2548.4516129032259</v>
      </c>
      <c r="P11" s="463">
        <f t="shared" si="6"/>
        <v>3237.9354838709678</v>
      </c>
      <c r="Q11" s="463">
        <f t="shared" si="6"/>
        <v>872.54838709677415</v>
      </c>
      <c r="R11" s="463">
        <f t="shared" si="6"/>
        <v>1012.1612903225806</v>
      </c>
      <c r="S11" s="463">
        <f t="shared" si="6"/>
        <v>2113.2903225806454</v>
      </c>
      <c r="T11" s="463">
        <f t="shared" si="6"/>
        <v>3452.9032258064517</v>
      </c>
      <c r="U11" s="463">
        <f t="shared" si="6"/>
        <v>1236.5806451612902</v>
      </c>
      <c r="V11" s="469">
        <f>V10/31</f>
        <v>1650.3870967741937</v>
      </c>
    </row>
    <row r="12" spans="1:22" ht="23.25" customHeight="1">
      <c r="A12" s="430" t="s">
        <v>5</v>
      </c>
      <c r="B12" s="464">
        <v>100</v>
      </c>
      <c r="C12" s="458">
        <f>C11/$B$11*100</f>
        <v>0.36232338721753876</v>
      </c>
      <c r="D12" s="458">
        <f t="shared" ref="D12:Q12" si="7">D11/$B$11*100</f>
        <v>3.9208895202289549</v>
      </c>
      <c r="E12" s="458">
        <f t="shared" si="7"/>
        <v>3.8193285430684636</v>
      </c>
      <c r="F12" s="458">
        <f t="shared" si="7"/>
        <v>7.9490287708695666</v>
      </c>
      <c r="G12" s="458">
        <f t="shared" si="7"/>
        <v>6.2191458336993373</v>
      </c>
      <c r="H12" s="458">
        <f t="shared" si="7"/>
        <v>8.3578660817289769</v>
      </c>
      <c r="I12" s="458">
        <f t="shared" si="7"/>
        <v>3.8050230018045057</v>
      </c>
      <c r="J12" s="458">
        <f t="shared" si="7"/>
        <v>4.9502192261455091</v>
      </c>
      <c r="K12" s="458">
        <f t="shared" si="7"/>
        <v>3.7198590193091339</v>
      </c>
      <c r="L12" s="458">
        <f t="shared" si="7"/>
        <v>5.4289947387398234</v>
      </c>
      <c r="M12" s="458">
        <f t="shared" si="7"/>
        <v>4.2950923627651028</v>
      </c>
      <c r="N12" s="458">
        <f t="shared" si="7"/>
        <v>5.3555428952909665</v>
      </c>
      <c r="O12" s="458">
        <f t="shared" si="7"/>
        <v>6.6091600639482788</v>
      </c>
      <c r="P12" s="458">
        <f t="shared" si="7"/>
        <v>8.3972690638068954</v>
      </c>
      <c r="Q12" s="458">
        <f t="shared" si="7"/>
        <v>2.2628689219226978</v>
      </c>
      <c r="R12" s="458">
        <f>R11/$B$11*100</f>
        <v>2.6249413347320969</v>
      </c>
      <c r="S12" s="458">
        <f>S11/$B$11*100</f>
        <v>5.4806118086805355</v>
      </c>
      <c r="T12" s="458">
        <f>T11/$B$11*100</f>
        <v>8.9547668824209996</v>
      </c>
      <c r="U12" s="458">
        <f>U11/$B$11*100</f>
        <v>3.2069509872078337</v>
      </c>
      <c r="V12" s="459">
        <f>V11/$B$11*100</f>
        <v>4.2801175564127725</v>
      </c>
    </row>
    <row r="13" spans="1:22" ht="23.25" customHeight="1">
      <c r="A13" s="425" t="s">
        <v>23</v>
      </c>
      <c r="B13" s="465">
        <v>1001971</v>
      </c>
      <c r="C13" s="456">
        <v>3672</v>
      </c>
      <c r="D13" s="456">
        <v>38460</v>
      </c>
      <c r="E13" s="456">
        <v>38198</v>
      </c>
      <c r="F13" s="456">
        <v>79709</v>
      </c>
      <c r="G13" s="456">
        <v>62656</v>
      </c>
      <c r="H13" s="456">
        <v>84213</v>
      </c>
      <c r="I13" s="456">
        <v>38313</v>
      </c>
      <c r="J13" s="456">
        <v>43426</v>
      </c>
      <c r="K13" s="456">
        <v>37873</v>
      </c>
      <c r="L13" s="456">
        <v>54763</v>
      </c>
      <c r="M13" s="456">
        <v>43230</v>
      </c>
      <c r="N13" s="456">
        <v>52844</v>
      </c>
      <c r="O13" s="456">
        <v>66114</v>
      </c>
      <c r="P13" s="456">
        <v>84334</v>
      </c>
      <c r="Q13" s="456">
        <v>22778</v>
      </c>
      <c r="R13" s="456">
        <v>27998</v>
      </c>
      <c r="S13" s="456">
        <v>55226</v>
      </c>
      <c r="T13" s="456">
        <v>90486</v>
      </c>
      <c r="U13" s="456">
        <v>32581</v>
      </c>
      <c r="V13" s="457">
        <v>45097</v>
      </c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131.14285714285714</v>
      </c>
      <c r="D14" s="466">
        <f t="shared" si="8"/>
        <v>1373.5714285714287</v>
      </c>
      <c r="E14" s="466">
        <f t="shared" si="8"/>
        <v>1364.2142857142858</v>
      </c>
      <c r="F14" s="466">
        <f t="shared" si="8"/>
        <v>2846.75</v>
      </c>
      <c r="G14" s="466">
        <f t="shared" si="8"/>
        <v>2237.7142857142858</v>
      </c>
      <c r="H14" s="466">
        <f t="shared" si="8"/>
        <v>3007.6071428571427</v>
      </c>
      <c r="I14" s="466">
        <f t="shared" si="8"/>
        <v>1368.3214285714287</v>
      </c>
      <c r="J14" s="466">
        <f t="shared" si="8"/>
        <v>1550.9285714285713</v>
      </c>
      <c r="K14" s="466">
        <f t="shared" si="8"/>
        <v>1352.6071428571429</v>
      </c>
      <c r="L14" s="466">
        <f t="shared" si="8"/>
        <v>1955.8214285714287</v>
      </c>
      <c r="M14" s="466">
        <f t="shared" si="8"/>
        <v>1543.9285714285713</v>
      </c>
      <c r="N14" s="466">
        <f t="shared" si="8"/>
        <v>1887.2857142857142</v>
      </c>
      <c r="O14" s="466">
        <f t="shared" si="8"/>
        <v>2361.2142857142858</v>
      </c>
      <c r="P14" s="466">
        <f t="shared" si="8"/>
        <v>3011.9285714285716</v>
      </c>
      <c r="Q14" s="466">
        <f t="shared" si="8"/>
        <v>813.5</v>
      </c>
      <c r="R14" s="466">
        <f t="shared" si="8"/>
        <v>999.92857142857144</v>
      </c>
      <c r="S14" s="466">
        <f t="shared" si="8"/>
        <v>1972.3571428571429</v>
      </c>
      <c r="T14" s="466">
        <f t="shared" si="8"/>
        <v>3231.6428571428573</v>
      </c>
      <c r="U14" s="466">
        <f t="shared" si="8"/>
        <v>1163.6071428571429</v>
      </c>
      <c r="V14" s="470">
        <f>V13/28</f>
        <v>1610.6071428571429</v>
      </c>
    </row>
    <row r="15" spans="1:22" ht="23.25" customHeight="1">
      <c r="A15" s="430" t="s">
        <v>5</v>
      </c>
      <c r="B15" s="467">
        <v>100</v>
      </c>
      <c r="C15" s="460">
        <f>C14/$B$14*100</f>
        <v>0.3664776725074877</v>
      </c>
      <c r="D15" s="460">
        <f t="shared" ref="D15:R15" si="9">D14/$B$14*100</f>
        <v>3.8384344457075108</v>
      </c>
      <c r="E15" s="460">
        <f t="shared" si="9"/>
        <v>3.812285984324896</v>
      </c>
      <c r="F15" s="460">
        <f t="shared" si="9"/>
        <v>7.9552202608658336</v>
      </c>
      <c r="G15" s="460">
        <f t="shared" si="9"/>
        <v>6.2532747953783092</v>
      </c>
      <c r="H15" s="460">
        <f t="shared" si="9"/>
        <v>8.4047342687562807</v>
      </c>
      <c r="I15" s="460">
        <f t="shared" si="9"/>
        <v>3.8237633624126848</v>
      </c>
      <c r="J15" s="460">
        <f t="shared" si="9"/>
        <v>4.3340575725245536</v>
      </c>
      <c r="K15" s="460">
        <f t="shared" si="9"/>
        <v>3.7798499158159271</v>
      </c>
      <c r="L15" s="460">
        <f t="shared" si="9"/>
        <v>5.4655274454051064</v>
      </c>
      <c r="M15" s="460">
        <f t="shared" si="9"/>
        <v>4.3144961281314522</v>
      </c>
      <c r="N15" s="460">
        <f t="shared" si="9"/>
        <v>5.274004936270611</v>
      </c>
      <c r="O15" s="460">
        <f t="shared" si="9"/>
        <v>6.5983945643137378</v>
      </c>
      <c r="P15" s="460">
        <f t="shared" si="9"/>
        <v>8.4168104665703893</v>
      </c>
      <c r="Q15" s="460">
        <f t="shared" si="9"/>
        <v>2.2733192876839747</v>
      </c>
      <c r="R15" s="460">
        <f t="shared" si="9"/>
        <v>2.7942924495818739</v>
      </c>
      <c r="S15" s="460">
        <f>S14/$B$14*100</f>
        <v>5.511736367619422</v>
      </c>
      <c r="T15" s="460">
        <f>T14/$B$14*100</f>
        <v>9.0308002926232387</v>
      </c>
      <c r="U15" s="460">
        <f>U14/$B$14*100</f>
        <v>3.2516909172021942</v>
      </c>
      <c r="V15" s="461">
        <f>V14/$B$14*100</f>
        <v>4.5008288663045137</v>
      </c>
    </row>
    <row r="16" spans="1:22" ht="23.25" customHeight="1">
      <c r="A16" s="425" t="s">
        <v>24</v>
      </c>
      <c r="B16" s="465">
        <v>1181231</v>
      </c>
      <c r="C16" s="456">
        <v>4820</v>
      </c>
      <c r="D16" s="456">
        <v>44108</v>
      </c>
      <c r="E16" s="456">
        <v>46850</v>
      </c>
      <c r="F16" s="456">
        <v>104696</v>
      </c>
      <c r="G16" s="456">
        <v>69176</v>
      </c>
      <c r="H16" s="456">
        <v>91833</v>
      </c>
      <c r="I16" s="456">
        <v>47662</v>
      </c>
      <c r="J16" s="456">
        <v>52254</v>
      </c>
      <c r="K16" s="456">
        <v>42277</v>
      </c>
      <c r="L16" s="456">
        <v>61921</v>
      </c>
      <c r="M16" s="456">
        <v>50628</v>
      </c>
      <c r="N16" s="456">
        <v>64799</v>
      </c>
      <c r="O16" s="456">
        <v>79934</v>
      </c>
      <c r="P16" s="456">
        <v>95090</v>
      </c>
      <c r="Q16" s="456">
        <v>27234</v>
      </c>
      <c r="R16" s="456">
        <v>30242</v>
      </c>
      <c r="S16" s="456">
        <v>71373</v>
      </c>
      <c r="T16" s="456">
        <v>101744</v>
      </c>
      <c r="U16" s="456">
        <v>40785</v>
      </c>
      <c r="V16" s="457">
        <v>53805</v>
      </c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155.48387096774192</v>
      </c>
      <c r="D17" s="466">
        <f t="shared" si="10"/>
        <v>1422.8387096774193</v>
      </c>
      <c r="E17" s="466">
        <f t="shared" si="10"/>
        <v>1511.2903225806451</v>
      </c>
      <c r="F17" s="466">
        <f t="shared" si="10"/>
        <v>3377.2903225806454</v>
      </c>
      <c r="G17" s="466">
        <f t="shared" si="10"/>
        <v>2231.483870967742</v>
      </c>
      <c r="H17" s="466">
        <f t="shared" si="10"/>
        <v>2962.3548387096776</v>
      </c>
      <c r="I17" s="466">
        <f t="shared" si="10"/>
        <v>1537.483870967742</v>
      </c>
      <c r="J17" s="466">
        <f t="shared" si="10"/>
        <v>1685.6129032258063</v>
      </c>
      <c r="K17" s="466">
        <f t="shared" si="10"/>
        <v>1363.7741935483871</v>
      </c>
      <c r="L17" s="466">
        <f t="shared" si="10"/>
        <v>1997.4516129032259</v>
      </c>
      <c r="M17" s="466">
        <f t="shared" si="10"/>
        <v>1633.1612903225807</v>
      </c>
      <c r="N17" s="466">
        <f t="shared" si="10"/>
        <v>2090.2903225806454</v>
      </c>
      <c r="O17" s="466">
        <f t="shared" si="10"/>
        <v>2578.516129032258</v>
      </c>
      <c r="P17" s="466">
        <f t="shared" si="10"/>
        <v>3067.4193548387098</v>
      </c>
      <c r="Q17" s="466">
        <f t="shared" si="10"/>
        <v>878.51612903225805</v>
      </c>
      <c r="R17" s="466">
        <f t="shared" si="10"/>
        <v>975.54838709677415</v>
      </c>
      <c r="S17" s="466">
        <f t="shared" si="10"/>
        <v>2302.3548387096776</v>
      </c>
      <c r="T17" s="466">
        <f t="shared" si="10"/>
        <v>3282.0645161290322</v>
      </c>
      <c r="U17" s="466">
        <f t="shared" si="10"/>
        <v>1315.6451612903227</v>
      </c>
      <c r="V17" s="470">
        <f t="shared" si="10"/>
        <v>1735.6451612903227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0.40804889136841138</v>
      </c>
      <c r="D18" s="453">
        <f t="shared" ref="D18:R18" si="11">D17/$B$17*100</f>
        <v>3.7340706432526747</v>
      </c>
      <c r="E18" s="453">
        <f t="shared" si="11"/>
        <v>3.9662013611224221</v>
      </c>
      <c r="F18" s="453">
        <f t="shared" si="11"/>
        <v>8.8632960022214125</v>
      </c>
      <c r="G18" s="453">
        <f t="shared" si="11"/>
        <v>5.8562635081537824</v>
      </c>
      <c r="H18" s="453">
        <f t="shared" si="11"/>
        <v>7.7743472699243421</v>
      </c>
      <c r="I18" s="453">
        <f t="shared" si="11"/>
        <v>4.0349432075521214</v>
      </c>
      <c r="J18" s="453">
        <f t="shared" si="11"/>
        <v>4.4236902011545576</v>
      </c>
      <c r="K18" s="453">
        <f t="shared" si="11"/>
        <v>3.5790628590004836</v>
      </c>
      <c r="L18" s="453">
        <f t="shared" si="11"/>
        <v>5.2420737349426147</v>
      </c>
      <c r="M18" s="453">
        <f t="shared" si="11"/>
        <v>4.2860371934024766</v>
      </c>
      <c r="N18" s="453">
        <f t="shared" si="11"/>
        <v>5.4857178655148742</v>
      </c>
      <c r="O18" s="453">
        <f t="shared" si="11"/>
        <v>6.7670083159009531</v>
      </c>
      <c r="P18" s="453">
        <f t="shared" si="11"/>
        <v>8.0500765726602168</v>
      </c>
      <c r="Q18" s="453">
        <f t="shared" si="11"/>
        <v>2.3055608936778662</v>
      </c>
      <c r="R18" s="453">
        <f t="shared" si="11"/>
        <v>2.5602104922745847</v>
      </c>
      <c r="S18" s="453">
        <f>S17/$B$17*100</f>
        <v>6.0422559177671431</v>
      </c>
      <c r="T18" s="453">
        <f>T17/$B$17*100</f>
        <v>8.6133872206198454</v>
      </c>
      <c r="U18" s="453">
        <f>U17/$B$17*100</f>
        <v>3.4527539490582284</v>
      </c>
      <c r="V18" s="455">
        <f>V17/$B$17*100</f>
        <v>4.5549939004309907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7" t="s">
        <v>189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7490287</v>
      </c>
      <c r="C4" s="380">
        <f>'2022.1분기'!C4+'2022.2분기'!C7</f>
        <v>28553</v>
      </c>
      <c r="D4" s="380">
        <f>'2022.1분기'!D4+'2022.2분기'!D7</f>
        <v>285702</v>
      </c>
      <c r="E4" s="380">
        <f>'2022.1분기'!E4+'2022.2분기'!E7</f>
        <v>295697</v>
      </c>
      <c r="F4" s="380">
        <f>'2022.1분기'!F4+'2022.2분기'!F7</f>
        <v>632191</v>
      </c>
      <c r="G4" s="380">
        <f>'2022.1분기'!G4+'2022.2분기'!G7</f>
        <v>456381</v>
      </c>
      <c r="H4" s="380">
        <f>'2022.1분기'!H4+'2022.2분기'!H7</f>
        <v>608398</v>
      </c>
      <c r="I4" s="380">
        <f>'2022.1분기'!I4+'2022.2분기'!I7</f>
        <v>295494</v>
      </c>
      <c r="J4" s="380">
        <f>'2022.1분기'!J4+'2022.2분기'!J7</f>
        <v>335439</v>
      </c>
      <c r="K4" s="380">
        <f>'2022.1분기'!K4+'2022.2분기'!K7</f>
        <v>271697</v>
      </c>
      <c r="L4" s="380">
        <f>'2022.1분기'!L4+'2022.2분기'!L7</f>
        <v>399524</v>
      </c>
      <c r="M4" s="380">
        <f>'2022.1분기'!M4+'2022.2분기'!M7</f>
        <v>317568</v>
      </c>
      <c r="N4" s="380">
        <f>'2022.1분기'!N4+'2022.2분기'!N7</f>
        <v>399262</v>
      </c>
      <c r="O4" s="380">
        <f>'2022.1분기'!O4+'2022.2분기'!O7</f>
        <v>494104</v>
      </c>
      <c r="P4" s="380">
        <f>'2022.1분기'!P4+'2022.2분기'!P7</f>
        <v>607887</v>
      </c>
      <c r="Q4" s="380">
        <f>'2022.1분기'!Q4+'2022.2분기'!Q7</f>
        <v>180554</v>
      </c>
      <c r="R4" s="380">
        <f>'2022.1분기'!R4+'2022.2분기'!R7</f>
        <v>193148</v>
      </c>
      <c r="S4" s="380">
        <f>'2022.1분기'!S4+'2022.2분기'!S7</f>
        <v>429354</v>
      </c>
      <c r="T4" s="380">
        <f>'2022.1분기'!T4+'2022.2분기'!T7</f>
        <v>689825</v>
      </c>
      <c r="U4" s="380">
        <f>'2022.1분기'!U4+'2022.2분기'!U7</f>
        <v>249693</v>
      </c>
      <c r="V4" s="381">
        <f>'2022.1분기'!V4+'2022.2분기'!V7</f>
        <v>319816</v>
      </c>
    </row>
    <row r="5" spans="1:22" ht="23.25" customHeight="1">
      <c r="A5" s="387" t="s">
        <v>4</v>
      </c>
      <c r="B5" s="433">
        <f>B4/181</f>
        <v>41382.801104972379</v>
      </c>
      <c r="C5" s="433">
        <f>C4/181</f>
        <v>157.75138121546962</v>
      </c>
      <c r="D5" s="433">
        <f t="shared" ref="D5:V5" si="0">D4/181</f>
        <v>1578.46408839779</v>
      </c>
      <c r="E5" s="433">
        <f t="shared" si="0"/>
        <v>1633.6850828729282</v>
      </c>
      <c r="F5" s="433">
        <f t="shared" si="0"/>
        <v>3492.767955801105</v>
      </c>
      <c r="G5" s="433">
        <f t="shared" si="0"/>
        <v>2521.441988950276</v>
      </c>
      <c r="H5" s="433">
        <f t="shared" si="0"/>
        <v>3361.314917127072</v>
      </c>
      <c r="I5" s="433">
        <f t="shared" si="0"/>
        <v>1632.5635359116022</v>
      </c>
      <c r="J5" s="433">
        <f t="shared" si="0"/>
        <v>1853.2541436464089</v>
      </c>
      <c r="K5" s="433">
        <f t="shared" si="0"/>
        <v>1501.0883977900553</v>
      </c>
      <c r="L5" s="433">
        <f t="shared" si="0"/>
        <v>2207.314917127072</v>
      </c>
      <c r="M5" s="433">
        <f t="shared" si="0"/>
        <v>1754.5193370165746</v>
      </c>
      <c r="N5" s="433">
        <f t="shared" si="0"/>
        <v>2205.8674033149173</v>
      </c>
      <c r="O5" s="433">
        <f t="shared" si="0"/>
        <v>2729.8563535911603</v>
      </c>
      <c r="P5" s="433">
        <f t="shared" si="0"/>
        <v>3358.4917127071822</v>
      </c>
      <c r="Q5" s="433">
        <f t="shared" si="0"/>
        <v>997.53591160220992</v>
      </c>
      <c r="R5" s="433">
        <f t="shared" si="0"/>
        <v>1067.1160220994475</v>
      </c>
      <c r="S5" s="433">
        <f t="shared" si="0"/>
        <v>2372.1215469613257</v>
      </c>
      <c r="T5" s="433">
        <f t="shared" si="0"/>
        <v>3811.1878453038676</v>
      </c>
      <c r="U5" s="433">
        <f t="shared" si="0"/>
        <v>1379.5193370165746</v>
      </c>
      <c r="V5" s="435">
        <f t="shared" si="0"/>
        <v>1766.9392265193371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0.38120034652877782</v>
      </c>
      <c r="D6" s="384">
        <f>D5/$B$5*100</f>
        <v>3.8142997724920282</v>
      </c>
      <c r="E6" s="384">
        <f t="shared" ref="E6:V6" si="1">E5/$B$5*100</f>
        <v>3.9477392521808574</v>
      </c>
      <c r="F6" s="384">
        <f>F5/$B$5*100</f>
        <v>8.4401438823372192</v>
      </c>
      <c r="G6" s="384">
        <f t="shared" si="1"/>
        <v>6.0929708033884404</v>
      </c>
      <c r="H6" s="384">
        <f t="shared" si="1"/>
        <v>8.1224925026237305</v>
      </c>
      <c r="I6" s="384">
        <f t="shared" si="1"/>
        <v>3.9450290756549116</v>
      </c>
      <c r="J6" s="384">
        <f t="shared" si="1"/>
        <v>4.4783197225954092</v>
      </c>
      <c r="K6" s="384">
        <f t="shared" si="1"/>
        <v>3.6273242934483014</v>
      </c>
      <c r="L6" s="384">
        <f t="shared" si="1"/>
        <v>5.3338944155277357</v>
      </c>
      <c r="M6" s="384">
        <f t="shared" si="1"/>
        <v>4.2397307339491794</v>
      </c>
      <c r="N6" s="384">
        <f t="shared" si="1"/>
        <v>5.3303965522282395</v>
      </c>
      <c r="O6" s="384">
        <f t="shared" si="1"/>
        <v>6.5965963653996162</v>
      </c>
      <c r="P6" s="384">
        <f t="shared" si="1"/>
        <v>8.1156703341273833</v>
      </c>
      <c r="Q6" s="384">
        <f t="shared" si="1"/>
        <v>2.4105084357915789</v>
      </c>
      <c r="R6" s="384">
        <f t="shared" si="1"/>
        <v>2.5786461853864875</v>
      </c>
      <c r="S6" s="384">
        <f t="shared" si="1"/>
        <v>5.7321435079857412</v>
      </c>
      <c r="T6" s="384">
        <f t="shared" si="1"/>
        <v>9.2095937044868901</v>
      </c>
      <c r="U6" s="384">
        <f t="shared" si="1"/>
        <v>3.33355717878367</v>
      </c>
      <c r="V6" s="385">
        <f t="shared" si="1"/>
        <v>4.2697429350837961</v>
      </c>
    </row>
    <row r="7" spans="1:22" ht="23.25" customHeight="1" thickTop="1">
      <c r="A7" s="322" t="s">
        <v>70</v>
      </c>
      <c r="B7" s="323">
        <f>B10+B13+B16</f>
        <v>4111744</v>
      </c>
      <c r="C7" s="392">
        <f>C10+C13+C16</f>
        <v>15730</v>
      </c>
      <c r="D7" s="392">
        <f t="shared" ref="D7:U7" si="2">D10+D13+D16</f>
        <v>156266</v>
      </c>
      <c r="E7" s="392">
        <f t="shared" si="2"/>
        <v>164995</v>
      </c>
      <c r="F7" s="392">
        <f t="shared" si="2"/>
        <v>352768</v>
      </c>
      <c r="G7" s="392">
        <f t="shared" si="2"/>
        <v>250209</v>
      </c>
      <c r="H7" s="392">
        <f t="shared" si="2"/>
        <v>332447</v>
      </c>
      <c r="I7" s="392">
        <f t="shared" si="2"/>
        <v>164036</v>
      </c>
      <c r="J7" s="392">
        <f t="shared" si="2"/>
        <v>180587</v>
      </c>
      <c r="K7" s="392">
        <f t="shared" si="2"/>
        <v>147082</v>
      </c>
      <c r="L7" s="392">
        <f t="shared" si="2"/>
        <v>217945</v>
      </c>
      <c r="M7" s="392">
        <f t="shared" si="2"/>
        <v>172369</v>
      </c>
      <c r="N7" s="392">
        <f t="shared" si="2"/>
        <v>217602</v>
      </c>
      <c r="O7" s="392">
        <f t="shared" si="2"/>
        <v>269054</v>
      </c>
      <c r="P7" s="392">
        <f t="shared" si="2"/>
        <v>328087</v>
      </c>
      <c r="Q7" s="392">
        <f t="shared" si="2"/>
        <v>103493</v>
      </c>
      <c r="R7" s="392">
        <f t="shared" si="2"/>
        <v>103531</v>
      </c>
      <c r="S7" s="392">
        <f t="shared" si="2"/>
        <v>237243</v>
      </c>
      <c r="T7" s="392">
        <f t="shared" si="2"/>
        <v>390555</v>
      </c>
      <c r="U7" s="392">
        <f t="shared" si="2"/>
        <v>137993</v>
      </c>
      <c r="V7" s="471">
        <f>V10+V13+V16</f>
        <v>169752</v>
      </c>
    </row>
    <row r="8" spans="1:22" ht="23.25" customHeight="1">
      <c r="A8" s="306" t="s">
        <v>4</v>
      </c>
      <c r="B8" s="360">
        <f>B7/91</f>
        <v>45184</v>
      </c>
      <c r="C8" s="360">
        <f>C7/91</f>
        <v>172.85714285714286</v>
      </c>
      <c r="D8" s="360">
        <f t="shared" ref="D8:V8" si="3">D7/91</f>
        <v>1717.2087912087911</v>
      </c>
      <c r="E8" s="360">
        <f t="shared" si="3"/>
        <v>1813.131868131868</v>
      </c>
      <c r="F8" s="360">
        <f t="shared" si="3"/>
        <v>3876.5714285714284</v>
      </c>
      <c r="G8" s="360">
        <f t="shared" si="3"/>
        <v>2749.5494505494507</v>
      </c>
      <c r="H8" s="360">
        <f t="shared" si="3"/>
        <v>3653.2637362637361</v>
      </c>
      <c r="I8" s="360">
        <f t="shared" si="3"/>
        <v>1802.5934065934066</v>
      </c>
      <c r="J8" s="360">
        <f t="shared" si="3"/>
        <v>1984.4725274725274</v>
      </c>
      <c r="K8" s="360">
        <f t="shared" si="3"/>
        <v>1616.2857142857142</v>
      </c>
      <c r="L8" s="360">
        <f t="shared" si="3"/>
        <v>2395</v>
      </c>
      <c r="M8" s="360">
        <f t="shared" si="3"/>
        <v>1894.1648351648353</v>
      </c>
      <c r="N8" s="360">
        <f t="shared" si="3"/>
        <v>2391.2307692307691</v>
      </c>
      <c r="O8" s="360">
        <f t="shared" si="3"/>
        <v>2956.6373626373625</v>
      </c>
      <c r="P8" s="360">
        <f t="shared" si="3"/>
        <v>3605.3516483516482</v>
      </c>
      <c r="Q8" s="360">
        <f t="shared" si="3"/>
        <v>1137.2857142857142</v>
      </c>
      <c r="R8" s="360">
        <f t="shared" si="3"/>
        <v>1137.7032967032967</v>
      </c>
      <c r="S8" s="360">
        <f t="shared" si="3"/>
        <v>2607.065934065934</v>
      </c>
      <c r="T8" s="360">
        <f t="shared" si="3"/>
        <v>4291.8131868131868</v>
      </c>
      <c r="U8" s="360">
        <f t="shared" si="3"/>
        <v>1516.4065934065934</v>
      </c>
      <c r="V8" s="379">
        <f t="shared" si="3"/>
        <v>1865.4065934065934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0.38256272764063137</v>
      </c>
      <c r="D9" s="328">
        <f>D8/$B$8*100</f>
        <v>3.8004797964075583</v>
      </c>
      <c r="E9" s="328">
        <f t="shared" ref="E9:V9" si="4">E8/$B$8*100</f>
        <v>4.0127741415807989</v>
      </c>
      <c r="F9" s="328">
        <f>F8/$B$8*100</f>
        <v>8.5795224605422913</v>
      </c>
      <c r="G9" s="328">
        <f t="shared" si="4"/>
        <v>6.0852280686735361</v>
      </c>
      <c r="H9" s="328">
        <f t="shared" si="4"/>
        <v>8.0853039488839755</v>
      </c>
      <c r="I9" s="328">
        <f t="shared" si="4"/>
        <v>3.9894507051022634</v>
      </c>
      <c r="J9" s="328">
        <f t="shared" si="4"/>
        <v>4.3919806291442267</v>
      </c>
      <c r="K9" s="328">
        <f t="shared" si="4"/>
        <v>3.577119587211655</v>
      </c>
      <c r="L9" s="328">
        <f t="shared" si="4"/>
        <v>5.3005488668555243</v>
      </c>
      <c r="M9" s="328">
        <f t="shared" si="4"/>
        <v>4.1921141004887463</v>
      </c>
      <c r="N9" s="328">
        <f t="shared" si="4"/>
        <v>5.2922069078230551</v>
      </c>
      <c r="O9" s="328">
        <f t="shared" si="4"/>
        <v>6.5435494038539366</v>
      </c>
      <c r="P9" s="328">
        <f t="shared" si="4"/>
        <v>7.9792662189085704</v>
      </c>
      <c r="Q9" s="328">
        <f t="shared" si="4"/>
        <v>2.5170098138405499</v>
      </c>
      <c r="R9" s="328">
        <f t="shared" si="4"/>
        <v>2.5179339958907949</v>
      </c>
      <c r="S9" s="328">
        <f t="shared" si="4"/>
        <v>5.7698874248980481</v>
      </c>
      <c r="T9" s="328">
        <f t="shared" si="4"/>
        <v>9.4985242271892414</v>
      </c>
      <c r="U9" s="328">
        <f t="shared" si="4"/>
        <v>3.3560698331413628</v>
      </c>
      <c r="V9" s="329">
        <f t="shared" si="4"/>
        <v>4.1284671419232328</v>
      </c>
    </row>
    <row r="10" spans="1:22" ht="23.25" customHeight="1">
      <c r="A10" s="451" t="s">
        <v>30</v>
      </c>
      <c r="B10" s="462">
        <v>1297400</v>
      </c>
      <c r="C10" s="452">
        <v>5175</v>
      </c>
      <c r="D10" s="452">
        <v>48544</v>
      </c>
      <c r="E10" s="452">
        <v>52617</v>
      </c>
      <c r="F10" s="452">
        <v>113542</v>
      </c>
      <c r="G10" s="452">
        <v>74012</v>
      </c>
      <c r="H10" s="452">
        <v>101123</v>
      </c>
      <c r="I10" s="452">
        <v>51500</v>
      </c>
      <c r="J10" s="452">
        <v>57358</v>
      </c>
      <c r="K10" s="452">
        <v>46646</v>
      </c>
      <c r="L10" s="452">
        <v>68144</v>
      </c>
      <c r="M10" s="452">
        <v>54843</v>
      </c>
      <c r="N10" s="452">
        <v>69323</v>
      </c>
      <c r="O10" s="452">
        <v>88216</v>
      </c>
      <c r="P10" s="452">
        <v>104052</v>
      </c>
      <c r="Q10" s="452">
        <v>32077</v>
      </c>
      <c r="R10" s="452">
        <v>33685</v>
      </c>
      <c r="S10" s="452">
        <v>76724</v>
      </c>
      <c r="T10" s="452">
        <v>119020</v>
      </c>
      <c r="U10" s="452">
        <v>44248</v>
      </c>
      <c r="V10" s="472">
        <v>56551</v>
      </c>
    </row>
    <row r="11" spans="1:22" ht="23.25" customHeight="1">
      <c r="A11" s="427" t="s">
        <v>4</v>
      </c>
      <c r="B11" s="463">
        <f>B10/30</f>
        <v>43246.666666666664</v>
      </c>
      <c r="C11" s="463">
        <f>C10/30</f>
        <v>172.5</v>
      </c>
      <c r="D11" s="463">
        <f t="shared" ref="D11:V11" si="5">D10/30</f>
        <v>1618.1333333333334</v>
      </c>
      <c r="E11" s="463">
        <f t="shared" si="5"/>
        <v>1753.9</v>
      </c>
      <c r="F11" s="463">
        <f t="shared" si="5"/>
        <v>3784.7333333333331</v>
      </c>
      <c r="G11" s="463">
        <f t="shared" si="5"/>
        <v>2467.0666666666666</v>
      </c>
      <c r="H11" s="463">
        <f t="shared" si="5"/>
        <v>3370.7666666666669</v>
      </c>
      <c r="I11" s="463">
        <f t="shared" si="5"/>
        <v>1716.6666666666667</v>
      </c>
      <c r="J11" s="463">
        <f t="shared" si="5"/>
        <v>1911.9333333333334</v>
      </c>
      <c r="K11" s="463">
        <f t="shared" si="5"/>
        <v>1554.8666666666666</v>
      </c>
      <c r="L11" s="463">
        <f t="shared" si="5"/>
        <v>2271.4666666666667</v>
      </c>
      <c r="M11" s="463">
        <f t="shared" si="5"/>
        <v>1828.1</v>
      </c>
      <c r="N11" s="463">
        <f t="shared" si="5"/>
        <v>2310.7666666666669</v>
      </c>
      <c r="O11" s="463">
        <f t="shared" si="5"/>
        <v>2940.5333333333333</v>
      </c>
      <c r="P11" s="463">
        <f t="shared" si="5"/>
        <v>3468.4</v>
      </c>
      <c r="Q11" s="463">
        <f t="shared" si="5"/>
        <v>1069.2333333333333</v>
      </c>
      <c r="R11" s="463">
        <f t="shared" si="5"/>
        <v>1122.8333333333333</v>
      </c>
      <c r="S11" s="463">
        <f t="shared" si="5"/>
        <v>2557.4666666666667</v>
      </c>
      <c r="T11" s="463">
        <f t="shared" si="5"/>
        <v>3967.3333333333335</v>
      </c>
      <c r="U11" s="463">
        <f t="shared" si="5"/>
        <v>1474.9333333333334</v>
      </c>
      <c r="V11" s="473">
        <f t="shared" si="5"/>
        <v>1885.0333333333333</v>
      </c>
    </row>
    <row r="12" spans="1:22" ht="23.25" customHeight="1">
      <c r="A12" s="430" t="s">
        <v>5</v>
      </c>
      <c r="B12" s="464">
        <v>100</v>
      </c>
      <c r="C12" s="458">
        <f>C11/$B$11*100</f>
        <v>0.39887467242176666</v>
      </c>
      <c r="D12" s="458">
        <f t="shared" ref="D12:Q12" si="6">D11/$B$11*100</f>
        <v>3.7416371203946355</v>
      </c>
      <c r="E12" s="458">
        <f t="shared" si="6"/>
        <v>4.0555726838291974</v>
      </c>
      <c r="F12" s="458">
        <f t="shared" si="6"/>
        <v>8.7515030060120242</v>
      </c>
      <c r="G12" s="458">
        <f t="shared" si="6"/>
        <v>5.704640049329428</v>
      </c>
      <c r="H12" s="458">
        <f t="shared" si="6"/>
        <v>7.7942808694311712</v>
      </c>
      <c r="I12" s="458">
        <f t="shared" si="6"/>
        <v>3.9694774163712045</v>
      </c>
      <c r="J12" s="458">
        <f t="shared" si="6"/>
        <v>4.4209958378295058</v>
      </c>
      <c r="K12" s="458">
        <f t="shared" si="6"/>
        <v>3.5953445352242945</v>
      </c>
      <c r="L12" s="458">
        <f t="shared" si="6"/>
        <v>5.2523508555572684</v>
      </c>
      <c r="M12" s="458">
        <f t="shared" si="6"/>
        <v>4.2271466008940957</v>
      </c>
      <c r="N12" s="458">
        <f t="shared" si="6"/>
        <v>5.3432249113611849</v>
      </c>
      <c r="O12" s="458">
        <f t="shared" si="6"/>
        <v>6.799445043934023</v>
      </c>
      <c r="P12" s="458">
        <f t="shared" si="6"/>
        <v>8.0200400801603227</v>
      </c>
      <c r="Q12" s="458">
        <f t="shared" si="6"/>
        <v>2.4724063511638663</v>
      </c>
      <c r="R12" s="458">
        <f>R11/$B$11*100</f>
        <v>2.5963465392323104</v>
      </c>
      <c r="S12" s="458">
        <f>S11/$B$11*100</f>
        <v>5.9136735008478496</v>
      </c>
      <c r="T12" s="458">
        <f>T11/$B$11*100</f>
        <v>9.1737320795437025</v>
      </c>
      <c r="U12" s="458">
        <f>U11/$B$11*100</f>
        <v>3.4105133343610303</v>
      </c>
      <c r="V12" s="474">
        <f>V11/$B$11*100</f>
        <v>4.3587945121011256</v>
      </c>
    </row>
    <row r="13" spans="1:22" ht="23.25" customHeight="1">
      <c r="A13" s="425" t="s">
        <v>77</v>
      </c>
      <c r="B13" s="465">
        <v>1456102</v>
      </c>
      <c r="C13" s="456">
        <v>5388</v>
      </c>
      <c r="D13" s="456">
        <v>54088</v>
      </c>
      <c r="E13" s="456">
        <v>57996</v>
      </c>
      <c r="F13" s="456">
        <v>125890</v>
      </c>
      <c r="G13" s="456">
        <v>93811</v>
      </c>
      <c r="H13" s="456">
        <v>120863</v>
      </c>
      <c r="I13" s="456">
        <v>57310</v>
      </c>
      <c r="J13" s="456">
        <v>62837</v>
      </c>
      <c r="K13" s="456">
        <v>51293</v>
      </c>
      <c r="L13" s="456">
        <v>77233</v>
      </c>
      <c r="M13" s="456">
        <v>61189</v>
      </c>
      <c r="N13" s="456">
        <v>76877</v>
      </c>
      <c r="O13" s="456">
        <v>93539</v>
      </c>
      <c r="P13" s="456">
        <v>115329</v>
      </c>
      <c r="Q13" s="456">
        <v>34278</v>
      </c>
      <c r="R13" s="456">
        <v>36986</v>
      </c>
      <c r="S13" s="456">
        <v>84542</v>
      </c>
      <c r="T13" s="456">
        <v>140057</v>
      </c>
      <c r="U13" s="456">
        <v>48903</v>
      </c>
      <c r="V13" s="475">
        <v>57693</v>
      </c>
    </row>
    <row r="14" spans="1:22" ht="23.25" customHeight="1">
      <c r="A14" s="427" t="s">
        <v>4</v>
      </c>
      <c r="B14" s="466">
        <f>B13/31</f>
        <v>46971.032258064515</v>
      </c>
      <c r="C14" s="466">
        <f>C13/31</f>
        <v>173.80645161290323</v>
      </c>
      <c r="D14" s="466">
        <f t="shared" ref="D14:V14" si="7">D13/31</f>
        <v>1744.7741935483871</v>
      </c>
      <c r="E14" s="466">
        <f t="shared" si="7"/>
        <v>1870.8387096774193</v>
      </c>
      <c r="F14" s="466">
        <f t="shared" si="7"/>
        <v>4060.9677419354839</v>
      </c>
      <c r="G14" s="466">
        <f t="shared" si="7"/>
        <v>3026.1612903225805</v>
      </c>
      <c r="H14" s="466">
        <f t="shared" si="7"/>
        <v>3898.8064516129034</v>
      </c>
      <c r="I14" s="466">
        <f t="shared" si="7"/>
        <v>1848.7096774193549</v>
      </c>
      <c r="J14" s="466">
        <f t="shared" si="7"/>
        <v>2027</v>
      </c>
      <c r="K14" s="466">
        <f t="shared" si="7"/>
        <v>1654.6129032258063</v>
      </c>
      <c r="L14" s="466">
        <f t="shared" si="7"/>
        <v>2491.3870967741937</v>
      </c>
      <c r="M14" s="466">
        <f t="shared" si="7"/>
        <v>1973.8387096774193</v>
      </c>
      <c r="N14" s="466">
        <f t="shared" si="7"/>
        <v>2479.9032258064517</v>
      </c>
      <c r="O14" s="466">
        <f t="shared" si="7"/>
        <v>3017.3870967741937</v>
      </c>
      <c r="P14" s="466">
        <f t="shared" si="7"/>
        <v>3720.2903225806454</v>
      </c>
      <c r="Q14" s="466">
        <f t="shared" si="7"/>
        <v>1105.741935483871</v>
      </c>
      <c r="R14" s="466">
        <f t="shared" si="7"/>
        <v>1193.0967741935483</v>
      </c>
      <c r="S14" s="466">
        <f t="shared" si="7"/>
        <v>2727.1612903225805</v>
      </c>
      <c r="T14" s="466">
        <f t="shared" si="7"/>
        <v>4517.9677419354839</v>
      </c>
      <c r="U14" s="466">
        <f t="shared" si="7"/>
        <v>1577.516129032258</v>
      </c>
      <c r="V14" s="476">
        <f t="shared" si="7"/>
        <v>1861.0645161290322</v>
      </c>
    </row>
    <row r="15" spans="1:22" ht="23.25" customHeight="1">
      <c r="A15" s="430" t="s">
        <v>5</v>
      </c>
      <c r="B15" s="467">
        <v>100</v>
      </c>
      <c r="C15" s="460">
        <f>C14/$B$14*100</f>
        <v>0.37002902269209165</v>
      </c>
      <c r="D15" s="460">
        <f t="shared" ref="D15:R15" si="8">D14/$B$14*100</f>
        <v>3.7145749404918065</v>
      </c>
      <c r="E15" s="460">
        <f t="shared" si="8"/>
        <v>3.9829627320064112</v>
      </c>
      <c r="F15" s="460">
        <f t="shared" si="8"/>
        <v>8.645685535766038</v>
      </c>
      <c r="G15" s="460">
        <f t="shared" si="8"/>
        <v>6.4426118499940248</v>
      </c>
      <c r="H15" s="460">
        <f t="shared" si="8"/>
        <v>8.3004487323003477</v>
      </c>
      <c r="I15" s="460">
        <f t="shared" si="8"/>
        <v>3.9358506478254958</v>
      </c>
      <c r="J15" s="460">
        <f t="shared" si="8"/>
        <v>4.3154257050673648</v>
      </c>
      <c r="K15" s="460">
        <f t="shared" si="8"/>
        <v>3.5226241018829723</v>
      </c>
      <c r="L15" s="460">
        <f t="shared" si="8"/>
        <v>5.3040927077910753</v>
      </c>
      <c r="M15" s="460">
        <f t="shared" si="8"/>
        <v>4.2022468206210828</v>
      </c>
      <c r="N15" s="460">
        <f t="shared" si="8"/>
        <v>5.2796438711024365</v>
      </c>
      <c r="O15" s="460">
        <f t="shared" si="8"/>
        <v>6.4239318399397849</v>
      </c>
      <c r="P15" s="460">
        <f t="shared" si="8"/>
        <v>7.9203929395056116</v>
      </c>
      <c r="Q15" s="460">
        <f t="shared" si="8"/>
        <v>2.354093325879643</v>
      </c>
      <c r="R15" s="460">
        <f t="shared" si="8"/>
        <v>2.5400693083314216</v>
      </c>
      <c r="S15" s="460">
        <f>S14/$B$14*100</f>
        <v>5.8060493014912415</v>
      </c>
      <c r="T15" s="460">
        <f>T14/$B$14*100</f>
        <v>9.6186256182602605</v>
      </c>
      <c r="U15" s="460">
        <f>U14/$B$14*100</f>
        <v>3.358487248832843</v>
      </c>
      <c r="V15" s="477">
        <f>V14/$B$14*100</f>
        <v>3.9621537502180475</v>
      </c>
    </row>
    <row r="16" spans="1:22" ht="23.25" customHeight="1">
      <c r="A16" s="425" t="s">
        <v>80</v>
      </c>
      <c r="B16" s="465">
        <v>1358242</v>
      </c>
      <c r="C16" s="456">
        <v>5167</v>
      </c>
      <c r="D16" s="456">
        <v>53634</v>
      </c>
      <c r="E16" s="456">
        <v>54382</v>
      </c>
      <c r="F16" s="456">
        <v>113336</v>
      </c>
      <c r="G16" s="456">
        <v>82386</v>
      </c>
      <c r="H16" s="456">
        <v>110461</v>
      </c>
      <c r="I16" s="456">
        <v>55226</v>
      </c>
      <c r="J16" s="456">
        <v>60392</v>
      </c>
      <c r="K16" s="456">
        <v>49143</v>
      </c>
      <c r="L16" s="456">
        <v>72568</v>
      </c>
      <c r="M16" s="456">
        <v>56337</v>
      </c>
      <c r="N16" s="456">
        <v>71402</v>
      </c>
      <c r="O16" s="456">
        <v>87299</v>
      </c>
      <c r="P16" s="456">
        <v>108706</v>
      </c>
      <c r="Q16" s="456">
        <v>37138</v>
      </c>
      <c r="R16" s="456">
        <v>32860</v>
      </c>
      <c r="S16" s="456">
        <v>75977</v>
      </c>
      <c r="T16" s="456">
        <v>131478</v>
      </c>
      <c r="U16" s="456">
        <v>44842</v>
      </c>
      <c r="V16" s="475">
        <v>55508</v>
      </c>
    </row>
    <row r="17" spans="1:22" ht="23.25" customHeight="1">
      <c r="A17" s="427" t="s">
        <v>4</v>
      </c>
      <c r="B17" s="466">
        <f>B16/30</f>
        <v>45274.73333333333</v>
      </c>
      <c r="C17" s="466">
        <f>C16/30</f>
        <v>172.23333333333332</v>
      </c>
      <c r="D17" s="466">
        <f t="shared" ref="D17:V17" si="9">D16/30</f>
        <v>1787.8</v>
      </c>
      <c r="E17" s="466">
        <f t="shared" si="9"/>
        <v>1812.7333333333333</v>
      </c>
      <c r="F17" s="466">
        <f t="shared" si="9"/>
        <v>3777.8666666666668</v>
      </c>
      <c r="G17" s="466">
        <f t="shared" si="9"/>
        <v>2746.2</v>
      </c>
      <c r="H17" s="466">
        <f t="shared" si="9"/>
        <v>3682.0333333333333</v>
      </c>
      <c r="I17" s="466">
        <f t="shared" si="9"/>
        <v>1840.8666666666666</v>
      </c>
      <c r="J17" s="466">
        <f t="shared" si="9"/>
        <v>2013.0666666666666</v>
      </c>
      <c r="K17" s="466">
        <f t="shared" si="9"/>
        <v>1638.1</v>
      </c>
      <c r="L17" s="466">
        <f t="shared" si="9"/>
        <v>2418.9333333333334</v>
      </c>
      <c r="M17" s="466">
        <f t="shared" si="9"/>
        <v>1877.9</v>
      </c>
      <c r="N17" s="466">
        <f t="shared" si="9"/>
        <v>2380.0666666666666</v>
      </c>
      <c r="O17" s="466">
        <f t="shared" si="9"/>
        <v>2909.9666666666667</v>
      </c>
      <c r="P17" s="466">
        <f t="shared" si="9"/>
        <v>3623.5333333333333</v>
      </c>
      <c r="Q17" s="466">
        <f t="shared" si="9"/>
        <v>1237.9333333333334</v>
      </c>
      <c r="R17" s="466">
        <f t="shared" si="9"/>
        <v>1095.3333333333333</v>
      </c>
      <c r="S17" s="466">
        <f t="shared" si="9"/>
        <v>2532.5666666666666</v>
      </c>
      <c r="T17" s="466">
        <f t="shared" si="9"/>
        <v>4382.6000000000004</v>
      </c>
      <c r="U17" s="466">
        <f t="shared" si="9"/>
        <v>1494.7333333333333</v>
      </c>
      <c r="V17" s="476">
        <f t="shared" si="9"/>
        <v>1850.2666666666667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0.38041821707766366</v>
      </c>
      <c r="D18" s="453">
        <f t="shared" ref="D18:R18" si="10">D17/$B$17*100</f>
        <v>3.9487808505406257</v>
      </c>
      <c r="E18" s="453">
        <f t="shared" si="10"/>
        <v>4.0038520381493132</v>
      </c>
      <c r="F18" s="453">
        <f t="shared" si="10"/>
        <v>8.3443156668693792</v>
      </c>
      <c r="G18" s="453">
        <f t="shared" si="10"/>
        <v>6.0656348426863547</v>
      </c>
      <c r="H18" s="453">
        <f t="shared" si="10"/>
        <v>8.1326449925712812</v>
      </c>
      <c r="I18" s="453">
        <f t="shared" si="10"/>
        <v>4.0659911856649993</v>
      </c>
      <c r="J18" s="453">
        <f t="shared" si="10"/>
        <v>4.4463357781602983</v>
      </c>
      <c r="K18" s="453">
        <f t="shared" si="10"/>
        <v>3.6181328511414019</v>
      </c>
      <c r="L18" s="453">
        <f t="shared" si="10"/>
        <v>5.3427886930311388</v>
      </c>
      <c r="M18" s="453">
        <f t="shared" si="10"/>
        <v>4.1477880966720218</v>
      </c>
      <c r="N18" s="453">
        <f t="shared" si="10"/>
        <v>5.2569424299940657</v>
      </c>
      <c r="O18" s="453">
        <f t="shared" si="10"/>
        <v>6.4273524158434219</v>
      </c>
      <c r="P18" s="453">
        <f t="shared" si="10"/>
        <v>8.0034338505214837</v>
      </c>
      <c r="Q18" s="453">
        <f t="shared" si="10"/>
        <v>2.7342697398549007</v>
      </c>
      <c r="R18" s="453">
        <f t="shared" si="10"/>
        <v>2.4193037764993277</v>
      </c>
      <c r="S18" s="453">
        <f>S17/$B$17*100</f>
        <v>5.5937748943119123</v>
      </c>
      <c r="T18" s="453">
        <f>T17/$B$17*100</f>
        <v>9.6800128401271657</v>
      </c>
      <c r="U18" s="453">
        <f>U17/$B$17*100</f>
        <v>3.3014735223914444</v>
      </c>
      <c r="V18" s="478">
        <f>V17/$B$17*100</f>
        <v>4.0867533178918043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sqref="A1:IV18"/>
    </sheetView>
  </sheetViews>
  <sheetFormatPr defaultRowHeight="13.5"/>
  <sheetData>
    <row r="1" spans="1:22" ht="25.5">
      <c r="A1" s="507" t="s">
        <v>190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11400734</v>
      </c>
      <c r="C4" s="380">
        <f>'2022.1분기'!C4+'2022.2분기'!C7+'2022.3분기'!C7</f>
        <v>43042</v>
      </c>
      <c r="D4" s="380">
        <f>'2022.1분기'!D4+'2022.2분기'!D7+'2022.3분기'!D7</f>
        <v>447169</v>
      </c>
      <c r="E4" s="380">
        <f>'2022.1분기'!E4+'2022.2분기'!E7+'2022.3분기'!E7</f>
        <v>448551</v>
      </c>
      <c r="F4" s="380">
        <f>'2022.1분기'!F4+'2022.2분기'!F7+'2022.3분기'!F7</f>
        <v>953855</v>
      </c>
      <c r="G4" s="380">
        <f>'2022.1분기'!G4+'2022.2분기'!G7+'2022.3분기'!G7</f>
        <v>701320</v>
      </c>
      <c r="H4" s="380">
        <f>'2022.1분기'!H4+'2022.2분기'!H7+'2022.3분기'!H7</f>
        <v>931707</v>
      </c>
      <c r="I4" s="380">
        <f>'2022.1분기'!I4+'2022.2분기'!I7+'2022.3분기'!I7</f>
        <v>450584</v>
      </c>
      <c r="J4" s="380">
        <f>'2022.1분기'!J4+'2022.2분기'!J7+'2022.3분기'!J7</f>
        <v>510705</v>
      </c>
      <c r="K4" s="380">
        <f>'2022.1분기'!K4+'2022.2분기'!K7+'2022.3분기'!K7</f>
        <v>413455</v>
      </c>
      <c r="L4" s="380">
        <f>'2022.1분기'!L4+'2022.2분기'!L7+'2022.3분기'!L7</f>
        <v>608562</v>
      </c>
      <c r="M4" s="380">
        <f>'2022.1분기'!M4+'2022.2분기'!M7+'2022.3분기'!M7</f>
        <v>481728</v>
      </c>
      <c r="N4" s="380">
        <f>'2022.1분기'!N4+'2022.2분기'!N7+'2022.3분기'!N7</f>
        <v>601725</v>
      </c>
      <c r="O4" s="380">
        <f>'2022.1분기'!O4+'2022.2분기'!O7+'2022.3분기'!O7</f>
        <v>740291</v>
      </c>
      <c r="P4" s="380">
        <f>'2022.1분기'!P4+'2022.2분기'!P7+'2022.3분기'!P7</f>
        <v>919386</v>
      </c>
      <c r="Q4" s="380">
        <f>'2022.1분기'!Q4+'2022.2분기'!Q7+'2022.3분기'!Q7</f>
        <v>282188</v>
      </c>
      <c r="R4" s="380">
        <f>'2022.1분기'!R4+'2022.2분기'!R7+'2022.3분기'!R7</f>
        <v>283884</v>
      </c>
      <c r="S4" s="380">
        <f>'2022.1분기'!S4+'2022.2분기'!S7+'2022.3분기'!S7</f>
        <v>645378</v>
      </c>
      <c r="T4" s="380">
        <f>'2022.1분기'!T4+'2022.2분기'!T7+'2022.3분기'!T7</f>
        <v>1075645</v>
      </c>
      <c r="U4" s="380">
        <f>'2022.1분기'!U4+'2022.2분기'!U7+'2022.3분기'!U7</f>
        <v>380140</v>
      </c>
      <c r="V4" s="381">
        <f>'2022.1분기'!V4+'2022.2분기'!V7+'2022.3분기'!V7</f>
        <v>481419</v>
      </c>
    </row>
    <row r="5" spans="1:22" ht="23.25" customHeight="1">
      <c r="A5" s="387" t="s">
        <v>4</v>
      </c>
      <c r="B5" s="433">
        <f>B4/273</f>
        <v>41760.930402930404</v>
      </c>
      <c r="C5" s="433">
        <f>C4/273</f>
        <v>157.66300366300365</v>
      </c>
      <c r="D5" s="433">
        <f t="shared" ref="D5:K5" si="0">D4/273</f>
        <v>1637.981684981685</v>
      </c>
      <c r="E5" s="433">
        <f t="shared" si="0"/>
        <v>1643.0439560439561</v>
      </c>
      <c r="F5" s="433">
        <f t="shared" si="0"/>
        <v>3493.9743589743589</v>
      </c>
      <c r="G5" s="433">
        <f t="shared" si="0"/>
        <v>2568.9377289377289</v>
      </c>
      <c r="H5" s="433">
        <f t="shared" si="0"/>
        <v>3412.8461538461538</v>
      </c>
      <c r="I5" s="433">
        <f t="shared" si="0"/>
        <v>1650.4908424908424</v>
      </c>
      <c r="J5" s="433">
        <f t="shared" si="0"/>
        <v>1870.7142857142858</v>
      </c>
      <c r="K5" s="433">
        <f t="shared" si="0"/>
        <v>1514.4871794871794</v>
      </c>
      <c r="L5" s="433">
        <f t="shared" ref="L5:V5" si="1">L4/273</f>
        <v>2229.164835164835</v>
      </c>
      <c r="M5" s="433">
        <f t="shared" si="1"/>
        <v>1764.5714285714287</v>
      </c>
      <c r="N5" s="433">
        <f t="shared" si="1"/>
        <v>2204.1208791208792</v>
      </c>
      <c r="O5" s="433">
        <f t="shared" si="1"/>
        <v>2711.6886446886447</v>
      </c>
      <c r="P5" s="433">
        <f t="shared" si="1"/>
        <v>3367.7142857142858</v>
      </c>
      <c r="Q5" s="433">
        <f t="shared" si="1"/>
        <v>1033.6556776556777</v>
      </c>
      <c r="R5" s="433">
        <f t="shared" si="1"/>
        <v>1039.868131868132</v>
      </c>
      <c r="S5" s="433">
        <f t="shared" si="1"/>
        <v>2364.0219780219782</v>
      </c>
      <c r="T5" s="433">
        <f t="shared" si="1"/>
        <v>3940.0915750915751</v>
      </c>
      <c r="U5" s="433">
        <f t="shared" si="1"/>
        <v>1392.4542124542124</v>
      </c>
      <c r="V5" s="435">
        <f t="shared" si="1"/>
        <v>1763.4395604395604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0.37753709541859315</v>
      </c>
      <c r="D6" s="384">
        <f>D5/$B$5*100</f>
        <v>3.9222825477728014</v>
      </c>
      <c r="E6" s="384">
        <f t="shared" ref="E6:V6" si="2">E5/$B$5*100</f>
        <v>3.9344045743019702</v>
      </c>
      <c r="F6" s="384">
        <f>F5/$B$5*100</f>
        <v>8.3666104305214031</v>
      </c>
      <c r="G6" s="384">
        <f t="shared" si="2"/>
        <v>6.1515337521250828</v>
      </c>
      <c r="H6" s="384">
        <f t="shared" si="2"/>
        <v>8.1723422369121135</v>
      </c>
      <c r="I6" s="384">
        <f t="shared" si="2"/>
        <v>3.9522367594928531</v>
      </c>
      <c r="J6" s="384">
        <f t="shared" si="2"/>
        <v>4.479579998971996</v>
      </c>
      <c r="K6" s="384">
        <f t="shared" si="2"/>
        <v>3.6265647457435635</v>
      </c>
      <c r="L6" s="384">
        <f t="shared" si="2"/>
        <v>5.337919470798985</v>
      </c>
      <c r="M6" s="384">
        <f t="shared" si="2"/>
        <v>4.2254121532876745</v>
      </c>
      <c r="N6" s="384">
        <f t="shared" si="2"/>
        <v>5.2779496478033785</v>
      </c>
      <c r="O6" s="384">
        <f t="shared" si="2"/>
        <v>6.4933626203365495</v>
      </c>
      <c r="P6" s="384">
        <f t="shared" si="2"/>
        <v>8.0642702478629875</v>
      </c>
      <c r="Q6" s="384">
        <f t="shared" si="2"/>
        <v>2.4751739668691508</v>
      </c>
      <c r="R6" s="384">
        <f t="shared" si="2"/>
        <v>2.4900502020308521</v>
      </c>
      <c r="S6" s="384">
        <f t="shared" si="2"/>
        <v>5.6608460472808151</v>
      </c>
      <c r="T6" s="384">
        <f t="shared" si="2"/>
        <v>9.4348749826107685</v>
      </c>
      <c r="U6" s="384">
        <f t="shared" si="2"/>
        <v>3.3343467183779572</v>
      </c>
      <c r="V6" s="385">
        <f t="shared" si="2"/>
        <v>4.2227018014805013</v>
      </c>
    </row>
    <row r="7" spans="1:22" ht="23.25" customHeight="1" thickTop="1">
      <c r="A7" s="322" t="s">
        <v>70</v>
      </c>
      <c r="B7" s="323">
        <f>B10+B13+B16</f>
        <v>3910447</v>
      </c>
      <c r="C7" s="392">
        <f>C10+C13+C16</f>
        <v>14489</v>
      </c>
      <c r="D7" s="392">
        <f t="shared" ref="D7:U7" si="3">D10+D13+D16</f>
        <v>161467</v>
      </c>
      <c r="E7" s="392">
        <f t="shared" si="3"/>
        <v>152854</v>
      </c>
      <c r="F7" s="392">
        <f t="shared" si="3"/>
        <v>321664</v>
      </c>
      <c r="G7" s="392">
        <f t="shared" si="3"/>
        <v>244939</v>
      </c>
      <c r="H7" s="392">
        <f t="shared" si="3"/>
        <v>323309</v>
      </c>
      <c r="I7" s="392">
        <f t="shared" si="3"/>
        <v>155090</v>
      </c>
      <c r="J7" s="392">
        <f t="shared" si="3"/>
        <v>175266</v>
      </c>
      <c r="K7" s="392">
        <f t="shared" si="3"/>
        <v>141758</v>
      </c>
      <c r="L7" s="392">
        <f t="shared" si="3"/>
        <v>209038</v>
      </c>
      <c r="M7" s="392">
        <f t="shared" si="3"/>
        <v>164160</v>
      </c>
      <c r="N7" s="392">
        <f t="shared" si="3"/>
        <v>202463</v>
      </c>
      <c r="O7" s="392">
        <f t="shared" si="3"/>
        <v>246187</v>
      </c>
      <c r="P7" s="392">
        <f t="shared" si="3"/>
        <v>311499</v>
      </c>
      <c r="Q7" s="392">
        <f t="shared" si="3"/>
        <v>101634</v>
      </c>
      <c r="R7" s="392">
        <f t="shared" si="3"/>
        <v>90736</v>
      </c>
      <c r="S7" s="392">
        <f t="shared" si="3"/>
        <v>216024</v>
      </c>
      <c r="T7" s="392">
        <f t="shared" si="3"/>
        <v>385820</v>
      </c>
      <c r="U7" s="392">
        <f t="shared" si="3"/>
        <v>130447</v>
      </c>
      <c r="V7" s="471">
        <f>V10+V13+V16</f>
        <v>161603</v>
      </c>
    </row>
    <row r="8" spans="1:22" ht="23.25" customHeight="1">
      <c r="A8" s="306" t="s">
        <v>4</v>
      </c>
      <c r="B8" s="360">
        <f>B7/91</f>
        <v>42971.945054945056</v>
      </c>
      <c r="C8" s="360">
        <f>C7/91</f>
        <v>159.21978021978023</v>
      </c>
      <c r="D8" s="360">
        <f t="shared" ref="D8:V8" si="4">D7/91</f>
        <v>1774.3626373626373</v>
      </c>
      <c r="E8" s="360">
        <f t="shared" si="4"/>
        <v>1679.7142857142858</v>
      </c>
      <c r="F8" s="360">
        <f t="shared" si="4"/>
        <v>3534.7692307692309</v>
      </c>
      <c r="G8" s="360">
        <f t="shared" si="4"/>
        <v>2691.6373626373625</v>
      </c>
      <c r="H8" s="360">
        <f t="shared" si="4"/>
        <v>3552.8461538461538</v>
      </c>
      <c r="I8" s="360">
        <f t="shared" si="4"/>
        <v>1704.2857142857142</v>
      </c>
      <c r="J8" s="360">
        <f t="shared" si="4"/>
        <v>1926</v>
      </c>
      <c r="K8" s="360">
        <f t="shared" si="4"/>
        <v>1557.7802197802198</v>
      </c>
      <c r="L8" s="360">
        <f t="shared" si="4"/>
        <v>2297.1208791208792</v>
      </c>
      <c r="M8" s="360">
        <f t="shared" si="4"/>
        <v>1803.9560439560439</v>
      </c>
      <c r="N8" s="360">
        <f t="shared" si="4"/>
        <v>2224.868131868132</v>
      </c>
      <c r="O8" s="360">
        <f t="shared" si="4"/>
        <v>2705.3516483516482</v>
      </c>
      <c r="P8" s="360">
        <f t="shared" si="4"/>
        <v>3423.065934065934</v>
      </c>
      <c r="Q8" s="360">
        <f t="shared" si="4"/>
        <v>1116.8571428571429</v>
      </c>
      <c r="R8" s="360">
        <f t="shared" si="4"/>
        <v>997.09890109890114</v>
      </c>
      <c r="S8" s="360">
        <f t="shared" si="4"/>
        <v>2373.8901098901097</v>
      </c>
      <c r="T8" s="360">
        <f t="shared" si="4"/>
        <v>4239.7802197802193</v>
      </c>
      <c r="U8" s="360">
        <f t="shared" si="4"/>
        <v>1433.4835164835165</v>
      </c>
      <c r="V8" s="379">
        <f t="shared" si="4"/>
        <v>1775.8571428571429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0.37052030113181439</v>
      </c>
      <c r="D9" s="328">
        <f>D8/$B$8*100</f>
        <v>4.1291187426910527</v>
      </c>
      <c r="E9" s="328">
        <f t="shared" ref="E9:V9" si="5">E8/$B$8*100</f>
        <v>3.9088625929465355</v>
      </c>
      <c r="F9" s="328">
        <f>F8/$B$8*100</f>
        <v>8.2257603798235852</v>
      </c>
      <c r="G9" s="328">
        <f t="shared" si="5"/>
        <v>6.2637084711798918</v>
      </c>
      <c r="H9" s="328">
        <f t="shared" si="5"/>
        <v>8.2678271819052913</v>
      </c>
      <c r="I9" s="328">
        <f t="shared" si="5"/>
        <v>3.9660427567487804</v>
      </c>
      <c r="J9" s="328">
        <f t="shared" si="5"/>
        <v>4.4819940022202065</v>
      </c>
      <c r="K9" s="328">
        <f t="shared" si="5"/>
        <v>3.6251098659565009</v>
      </c>
      <c r="L9" s="328">
        <f t="shared" si="5"/>
        <v>5.3456292848362352</v>
      </c>
      <c r="M9" s="328">
        <f t="shared" si="5"/>
        <v>4.1979855499895535</v>
      </c>
      <c r="N9" s="328">
        <f t="shared" si="5"/>
        <v>5.1774899391297211</v>
      </c>
      <c r="O9" s="328">
        <f t="shared" si="5"/>
        <v>6.2956229812090534</v>
      </c>
      <c r="P9" s="328">
        <f t="shared" si="5"/>
        <v>7.9658156727351122</v>
      </c>
      <c r="Q9" s="328">
        <f t="shared" si="5"/>
        <v>2.5990379104997459</v>
      </c>
      <c r="R9" s="328">
        <f t="shared" si="5"/>
        <v>2.320348543273953</v>
      </c>
      <c r="S9" s="328">
        <f t="shared" si="5"/>
        <v>5.5242789379321593</v>
      </c>
      <c r="T9" s="328">
        <f t="shared" si="5"/>
        <v>9.8663912335341699</v>
      </c>
      <c r="U9" s="328">
        <f t="shared" si="5"/>
        <v>3.335859046293173</v>
      </c>
      <c r="V9" s="329">
        <f t="shared" si="5"/>
        <v>4.1325966059634611</v>
      </c>
    </row>
    <row r="10" spans="1:22" ht="23.25" customHeight="1">
      <c r="A10" s="451" t="s">
        <v>97</v>
      </c>
      <c r="B10" s="462">
        <v>1324796</v>
      </c>
      <c r="C10" s="452">
        <v>4856</v>
      </c>
      <c r="D10" s="452">
        <v>54984</v>
      </c>
      <c r="E10" s="452">
        <v>52295</v>
      </c>
      <c r="F10" s="452">
        <v>103641</v>
      </c>
      <c r="G10" s="452">
        <v>84093</v>
      </c>
      <c r="H10" s="452">
        <v>112016</v>
      </c>
      <c r="I10" s="452">
        <v>53228</v>
      </c>
      <c r="J10" s="452">
        <v>59098</v>
      </c>
      <c r="K10" s="452">
        <v>48838</v>
      </c>
      <c r="L10" s="452">
        <v>71181</v>
      </c>
      <c r="M10" s="452">
        <v>55266</v>
      </c>
      <c r="N10" s="452">
        <v>68291</v>
      </c>
      <c r="O10" s="452">
        <v>84372</v>
      </c>
      <c r="P10" s="452">
        <v>106532</v>
      </c>
      <c r="Q10" s="452">
        <v>33256</v>
      </c>
      <c r="R10" s="452">
        <v>31174</v>
      </c>
      <c r="S10" s="452">
        <v>71853</v>
      </c>
      <c r="T10" s="452">
        <v>128497</v>
      </c>
      <c r="U10" s="452">
        <v>43684</v>
      </c>
      <c r="V10" s="472">
        <v>57641</v>
      </c>
    </row>
    <row r="11" spans="1:22" ht="23.25" customHeight="1">
      <c r="A11" s="427" t="s">
        <v>4</v>
      </c>
      <c r="B11" s="463">
        <v>42735.354838709674</v>
      </c>
      <c r="C11" s="463">
        <v>156.64516129032259</v>
      </c>
      <c r="D11" s="463">
        <v>1773.6774193548388</v>
      </c>
      <c r="E11" s="463">
        <v>1686.9354838709678</v>
      </c>
      <c r="F11" s="463">
        <v>3343.2580645161293</v>
      </c>
      <c r="G11" s="463">
        <v>2712.6774193548385</v>
      </c>
      <c r="H11" s="463">
        <v>3613.4193548387098</v>
      </c>
      <c r="I11" s="463">
        <v>1717.0322580645161</v>
      </c>
      <c r="J11" s="463">
        <v>1906.3870967741937</v>
      </c>
      <c r="K11" s="463">
        <v>1575.4193548387098</v>
      </c>
      <c r="L11" s="463">
        <v>2296.1612903225805</v>
      </c>
      <c r="M11" s="463">
        <v>1782.7741935483871</v>
      </c>
      <c r="N11" s="463">
        <v>2202.9354838709678</v>
      </c>
      <c r="O11" s="463">
        <v>2721.6774193548385</v>
      </c>
      <c r="P11" s="463">
        <v>3436.516129032258</v>
      </c>
      <c r="Q11" s="463">
        <v>1072.7741935483871</v>
      </c>
      <c r="R11" s="463">
        <v>1005.6129032258065</v>
      </c>
      <c r="S11" s="463">
        <v>2317.8387096774195</v>
      </c>
      <c r="T11" s="463">
        <v>4145.0645161290322</v>
      </c>
      <c r="U11" s="463">
        <v>1409.1612903225807</v>
      </c>
      <c r="V11" s="473">
        <v>1859.3870967741937</v>
      </c>
    </row>
    <row r="12" spans="1:22" ht="23.25" customHeight="1">
      <c r="A12" s="430" t="s">
        <v>5</v>
      </c>
      <c r="B12" s="464">
        <v>100</v>
      </c>
      <c r="C12" s="458">
        <v>0.36654700044384192</v>
      </c>
      <c r="D12" s="458">
        <v>4.1503748501656101</v>
      </c>
      <c r="E12" s="458">
        <v>3.94740020350303</v>
      </c>
      <c r="F12" s="458">
        <v>7.8231667366145423</v>
      </c>
      <c r="G12" s="458">
        <v>6.3476188031968697</v>
      </c>
      <c r="H12" s="458">
        <v>8.4553395390686568</v>
      </c>
      <c r="I12" s="458">
        <v>4.0178261407794107</v>
      </c>
      <c r="J12" s="458">
        <v>4.4609132273950101</v>
      </c>
      <c r="K12" s="458">
        <v>3.6864543673139107</v>
      </c>
      <c r="L12" s="458">
        <v>5.3729781792819429</v>
      </c>
      <c r="M12" s="458">
        <v>4.1716611463198863</v>
      </c>
      <c r="N12" s="458">
        <v>5.1548313853604633</v>
      </c>
      <c r="O12" s="458">
        <v>6.3686786493920584</v>
      </c>
      <c r="P12" s="458">
        <v>8.0413890138557189</v>
      </c>
      <c r="Q12" s="458">
        <v>2.5102732798106273</v>
      </c>
      <c r="R12" s="458">
        <v>2.3531170082035273</v>
      </c>
      <c r="S12" s="458">
        <v>5.423702970117664</v>
      </c>
      <c r="T12" s="458">
        <v>9.6993801309786569</v>
      </c>
      <c r="U12" s="458">
        <v>3.2974133376006569</v>
      </c>
      <c r="V12" s="474">
        <v>4.3509340305979185</v>
      </c>
    </row>
    <row r="13" spans="1:22" ht="23.25" customHeight="1">
      <c r="A13" s="425" t="s">
        <v>98</v>
      </c>
      <c r="B13" s="465">
        <v>1242121</v>
      </c>
      <c r="C13" s="456">
        <v>4813</v>
      </c>
      <c r="D13" s="456">
        <v>52150</v>
      </c>
      <c r="E13" s="456">
        <v>48633</v>
      </c>
      <c r="F13" s="456">
        <v>99371</v>
      </c>
      <c r="G13" s="456">
        <v>78447</v>
      </c>
      <c r="H13" s="456">
        <v>103787</v>
      </c>
      <c r="I13" s="456">
        <v>50276</v>
      </c>
      <c r="J13" s="456">
        <v>57085</v>
      </c>
      <c r="K13" s="456">
        <v>45347</v>
      </c>
      <c r="L13" s="456">
        <v>66232</v>
      </c>
      <c r="M13" s="456">
        <v>52689</v>
      </c>
      <c r="N13" s="456">
        <v>63543</v>
      </c>
      <c r="O13" s="456">
        <v>77902</v>
      </c>
      <c r="P13" s="456">
        <v>100147</v>
      </c>
      <c r="Q13" s="456">
        <v>30527</v>
      </c>
      <c r="R13" s="456">
        <v>28241</v>
      </c>
      <c r="S13" s="456">
        <v>66905</v>
      </c>
      <c r="T13" s="456">
        <v>124463</v>
      </c>
      <c r="U13" s="456">
        <v>40272</v>
      </c>
      <c r="V13" s="475">
        <v>51291</v>
      </c>
    </row>
    <row r="14" spans="1:22" ht="23.25" customHeight="1">
      <c r="A14" s="427" t="s">
        <v>4</v>
      </c>
      <c r="B14" s="466">
        <v>40068.419354838712</v>
      </c>
      <c r="C14" s="466">
        <v>155.25806451612902</v>
      </c>
      <c r="D14" s="466">
        <v>1682.258064516129</v>
      </c>
      <c r="E14" s="466">
        <v>1568.8064516129032</v>
      </c>
      <c r="F14" s="466">
        <v>3205.516129032258</v>
      </c>
      <c r="G14" s="466">
        <v>2530.5483870967741</v>
      </c>
      <c r="H14" s="466">
        <v>3347.9677419354839</v>
      </c>
      <c r="I14" s="466">
        <v>1621.8064516129032</v>
      </c>
      <c r="J14" s="466">
        <v>1841.4516129032259</v>
      </c>
      <c r="K14" s="466">
        <v>1462.8064516129032</v>
      </c>
      <c r="L14" s="466">
        <v>2136.516129032258</v>
      </c>
      <c r="M14" s="466">
        <v>1699.6451612903227</v>
      </c>
      <c r="N14" s="466">
        <v>2049.7741935483873</v>
      </c>
      <c r="O14" s="466">
        <v>2512.9677419354839</v>
      </c>
      <c r="P14" s="466">
        <v>3230.5483870967741</v>
      </c>
      <c r="Q14" s="466">
        <v>984.74193548387098</v>
      </c>
      <c r="R14" s="466">
        <v>911</v>
      </c>
      <c r="S14" s="466">
        <v>2158.2258064516127</v>
      </c>
      <c r="T14" s="466">
        <v>4014.9354838709678</v>
      </c>
      <c r="U14" s="466">
        <v>1299.0967741935483</v>
      </c>
      <c r="V14" s="476">
        <v>1654.5483870967741</v>
      </c>
    </row>
    <row r="15" spans="1:22" ht="23.25" customHeight="1">
      <c r="A15" s="430" t="s">
        <v>5</v>
      </c>
      <c r="B15" s="467">
        <v>100.00000000000001</v>
      </c>
      <c r="C15" s="460">
        <v>0.38748237893087711</v>
      </c>
      <c r="D15" s="460">
        <v>4.1984637567515568</v>
      </c>
      <c r="E15" s="460">
        <v>3.915319038966413</v>
      </c>
      <c r="F15" s="460">
        <v>8.0001062698400549</v>
      </c>
      <c r="G15" s="460">
        <v>6.3155682900458174</v>
      </c>
      <c r="H15" s="460">
        <v>8.355627189299593</v>
      </c>
      <c r="I15" s="460">
        <v>4.0475927868540991</v>
      </c>
      <c r="J15" s="460">
        <v>4.5957680451421403</v>
      </c>
      <c r="K15" s="460">
        <v>3.6507715431910421</v>
      </c>
      <c r="L15" s="460">
        <v>5.3321697322563582</v>
      </c>
      <c r="M15" s="460">
        <v>4.2418572747743575</v>
      </c>
      <c r="N15" s="460">
        <v>5.1156851868698787</v>
      </c>
      <c r="O15" s="460">
        <v>6.2716917272954893</v>
      </c>
      <c r="P15" s="460">
        <v>8.062580054600156</v>
      </c>
      <c r="Q15" s="460">
        <v>2.4576510662004747</v>
      </c>
      <c r="R15" s="460">
        <v>2.2736110250128609</v>
      </c>
      <c r="S15" s="460">
        <v>5.3863512491939192</v>
      </c>
      <c r="T15" s="460">
        <v>10.020199320356069</v>
      </c>
      <c r="U15" s="460">
        <v>3.2421962111581721</v>
      </c>
      <c r="V15" s="477">
        <v>4.1293078532606726</v>
      </c>
    </row>
    <row r="16" spans="1:22" ht="23.25" customHeight="1">
      <c r="A16" s="425" t="s">
        <v>99</v>
      </c>
      <c r="B16" s="465">
        <v>1343530</v>
      </c>
      <c r="C16" s="456">
        <v>4820</v>
      </c>
      <c r="D16" s="456">
        <v>54333</v>
      </c>
      <c r="E16" s="456">
        <v>51926</v>
      </c>
      <c r="F16" s="456">
        <v>118652</v>
      </c>
      <c r="G16" s="456">
        <v>82399</v>
      </c>
      <c r="H16" s="456">
        <v>107506</v>
      </c>
      <c r="I16" s="456">
        <v>51586</v>
      </c>
      <c r="J16" s="456">
        <v>59083</v>
      </c>
      <c r="K16" s="456">
        <v>47573</v>
      </c>
      <c r="L16" s="456">
        <v>71625</v>
      </c>
      <c r="M16" s="456">
        <v>56205</v>
      </c>
      <c r="N16" s="456">
        <v>70629</v>
      </c>
      <c r="O16" s="456">
        <v>83913</v>
      </c>
      <c r="P16" s="456">
        <v>104820</v>
      </c>
      <c r="Q16" s="456">
        <v>37851</v>
      </c>
      <c r="R16" s="456">
        <v>31321</v>
      </c>
      <c r="S16" s="456">
        <v>77266</v>
      </c>
      <c r="T16" s="456">
        <v>132860</v>
      </c>
      <c r="U16" s="456">
        <v>46491</v>
      </c>
      <c r="V16" s="475">
        <v>52671</v>
      </c>
    </row>
    <row r="17" spans="1:22" ht="23.25" customHeight="1">
      <c r="A17" s="427" t="s">
        <v>4</v>
      </c>
      <c r="B17" s="466">
        <v>44784.333333333336</v>
      </c>
      <c r="C17" s="466">
        <v>160.66666666666666</v>
      </c>
      <c r="D17" s="466">
        <v>1811.1</v>
      </c>
      <c r="E17" s="466">
        <v>1730.8666666666666</v>
      </c>
      <c r="F17" s="466">
        <v>3955.0666666666666</v>
      </c>
      <c r="G17" s="466">
        <v>2746.6333333333332</v>
      </c>
      <c r="H17" s="466">
        <v>3583.5333333333333</v>
      </c>
      <c r="I17" s="466">
        <v>1719.5333333333333</v>
      </c>
      <c r="J17" s="466">
        <v>1969.4333333333334</v>
      </c>
      <c r="K17" s="466">
        <v>1585.7666666666667</v>
      </c>
      <c r="L17" s="466">
        <v>2387.5</v>
      </c>
      <c r="M17" s="466">
        <v>1873.5</v>
      </c>
      <c r="N17" s="466">
        <v>2354.3000000000002</v>
      </c>
      <c r="O17" s="466">
        <v>2797.1</v>
      </c>
      <c r="P17" s="466">
        <v>3494</v>
      </c>
      <c r="Q17" s="466">
        <v>1261.7</v>
      </c>
      <c r="R17" s="466">
        <v>1044.0333333333333</v>
      </c>
      <c r="S17" s="466">
        <v>2575.5333333333333</v>
      </c>
      <c r="T17" s="466">
        <v>4428.666666666667</v>
      </c>
      <c r="U17" s="466">
        <v>1549.7</v>
      </c>
      <c r="V17" s="476">
        <v>1755.7</v>
      </c>
    </row>
    <row r="18" spans="1:22" ht="23.25" customHeight="1" thickBot="1">
      <c r="A18" s="431" t="s">
        <v>5</v>
      </c>
      <c r="B18" s="468">
        <v>100</v>
      </c>
      <c r="C18" s="453">
        <v>0.35875641035183431</v>
      </c>
      <c r="D18" s="453">
        <v>4.0440481418353142</v>
      </c>
      <c r="E18" s="453">
        <v>3.8648932290309856</v>
      </c>
      <c r="F18" s="453">
        <v>8.8313621578974786</v>
      </c>
      <c r="G18" s="453">
        <v>6.13302270883419</v>
      </c>
      <c r="H18" s="453">
        <v>8.0017565666564945</v>
      </c>
      <c r="I18" s="453">
        <v>3.8395867602509806</v>
      </c>
      <c r="J18" s="453">
        <v>4.3975943968500886</v>
      </c>
      <c r="K18" s="453">
        <v>3.5408959978563934</v>
      </c>
      <c r="L18" s="453">
        <v>5.3311053716701524</v>
      </c>
      <c r="M18" s="453">
        <v>4.1833825817064003</v>
      </c>
      <c r="N18" s="453">
        <v>5.2569723043028445</v>
      </c>
      <c r="O18" s="453">
        <v>6.2457109256957422</v>
      </c>
      <c r="P18" s="453">
        <v>7.8018354632944558</v>
      </c>
      <c r="Q18" s="453">
        <v>2.8172798523293117</v>
      </c>
      <c r="R18" s="453">
        <v>2.3312467901721581</v>
      </c>
      <c r="S18" s="453">
        <v>5.7509694610466457</v>
      </c>
      <c r="T18" s="453">
        <v>9.8888748297395654</v>
      </c>
      <c r="U18" s="453">
        <v>3.4603618825035545</v>
      </c>
      <c r="V18" s="478">
        <v>3.9203441679754079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opLeftCell="C1" workbookViewId="0">
      <selection activeCell="I27" sqref="I27"/>
    </sheetView>
  </sheetViews>
  <sheetFormatPr defaultRowHeight="13.5"/>
  <sheetData>
    <row r="1" spans="1:22" ht="25.5">
      <c r="A1" s="507" t="s">
        <v>191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15908194</v>
      </c>
      <c r="C4" s="380">
        <f>'2022.1분기'!C4+'2022.2분기'!C7+'2022.3분기'!C7+'2022.4분기'!C7</f>
        <v>58848</v>
      </c>
      <c r="D4" s="380">
        <f>'2022.1분기'!D4+'2022.2분기'!D7+'2022.3분기'!D7+'2022.4분기'!D7</f>
        <v>637590</v>
      </c>
      <c r="E4" s="380">
        <f>'2022.1분기'!E4+'2022.2분기'!E7+'2022.3분기'!E7+'2022.4분기'!E7</f>
        <v>618323</v>
      </c>
      <c r="F4" s="380">
        <f>'2022.1분기'!F4+'2022.2분기'!F7+'2022.3분기'!F7+'2022.4분기'!F7</f>
        <v>1337106</v>
      </c>
      <c r="G4" s="380">
        <f>'2022.1분기'!G4+'2022.2분기'!G7+'2022.3분기'!G7+'2022.4분기'!G7</f>
        <v>980995</v>
      </c>
      <c r="H4" s="380">
        <f>'2022.1분기'!H4+'2022.2분기'!H7+'2022.3분기'!H7+'2022.4분기'!H7</f>
        <v>1311931</v>
      </c>
      <c r="I4" s="380">
        <f>'2022.1분기'!I4+'2022.2분기'!I7+'2022.3분기'!I7+'2022.4분기'!I7</f>
        <v>633460</v>
      </c>
      <c r="J4" s="380">
        <f>'2022.1분기'!J4+'2022.2분기'!J7+'2022.3분기'!J7+'2022.4분기'!J7</f>
        <v>698489</v>
      </c>
      <c r="K4" s="380">
        <f>'2022.1분기'!K4+'2022.2분기'!K7+'2022.3분기'!K7+'2022.4분기'!K7</f>
        <v>573719</v>
      </c>
      <c r="L4" s="380">
        <f>'2022.1분기'!L4+'2022.2분기'!L7+'2022.3분기'!L7+'2022.4분기'!L7</f>
        <v>852674</v>
      </c>
      <c r="M4" s="380">
        <f>'2022.1분기'!M4+'2022.2분기'!M7+'2022.3분기'!M7+'2022.4분기'!M7</f>
        <v>671538</v>
      </c>
      <c r="N4" s="380">
        <f>'2022.1분기'!N4+'2022.2분기'!N7+'2022.3분기'!N7+'2022.4분기'!N7</f>
        <v>840197</v>
      </c>
      <c r="O4" s="380">
        <f>'2022.1분기'!O4+'2022.2분기'!O7+'2022.3분기'!O7+'2022.4분기'!O7</f>
        <v>1028295</v>
      </c>
      <c r="P4" s="380">
        <f>'2022.1분기'!P4+'2022.2분기'!P7+'2022.3분기'!P7+'2022.4분기'!P7</f>
        <v>1279027</v>
      </c>
      <c r="Q4" s="380">
        <f>'2022.1분기'!Q4+'2022.2분기'!Q7+'2022.3분기'!Q7+'2022.4분기'!Q7</f>
        <v>412381</v>
      </c>
      <c r="R4" s="380">
        <f>'2022.1분기'!R4+'2022.2분기'!R7+'2022.3분기'!R7+'2022.4분기'!R7</f>
        <v>385982</v>
      </c>
      <c r="S4" s="380">
        <f>'2022.1분기'!S4+'2022.2분기'!S7+'2022.3분기'!S7+'2022.4분기'!S7</f>
        <v>895667</v>
      </c>
      <c r="T4" s="380">
        <f>'2022.1분기'!T4+'2022.2분기'!T7+'2022.3분기'!T7+'2022.4분기'!T7</f>
        <v>1514381</v>
      </c>
      <c r="U4" s="380">
        <f>'2022.1분기'!U4+'2022.2분기'!U7+'2022.3분기'!U7+'2022.4분기'!U7</f>
        <v>530447</v>
      </c>
      <c r="V4" s="381">
        <f>'2022.1분기'!V4+'2022.2분기'!V7+'2022.3분기'!V7+'2022.4분기'!V7</f>
        <v>647144</v>
      </c>
    </row>
    <row r="5" spans="1:22" ht="23.25" customHeight="1">
      <c r="A5" s="387" t="s">
        <v>4</v>
      </c>
      <c r="B5" s="433">
        <f>B4/365</f>
        <v>43584.09315068493</v>
      </c>
      <c r="C5" s="433">
        <f>C4/365</f>
        <v>161.22739726027396</v>
      </c>
      <c r="D5" s="433">
        <f t="shared" ref="D5:S5" si="0">D4/365</f>
        <v>1746.8219178082193</v>
      </c>
      <c r="E5" s="433">
        <f t="shared" si="0"/>
        <v>1694.0356164383561</v>
      </c>
      <c r="F5" s="433">
        <f t="shared" si="0"/>
        <v>3663.3041095890412</v>
      </c>
      <c r="G5" s="433">
        <f t="shared" si="0"/>
        <v>2687.6575342465753</v>
      </c>
      <c r="H5" s="433">
        <f t="shared" si="0"/>
        <v>3594.3315068493152</v>
      </c>
      <c r="I5" s="433">
        <f t="shared" si="0"/>
        <v>1735.5068493150684</v>
      </c>
      <c r="J5" s="433">
        <f t="shared" si="0"/>
        <v>1913.668493150685</v>
      </c>
      <c r="K5" s="433">
        <f t="shared" si="0"/>
        <v>1571.8328767123287</v>
      </c>
      <c r="L5" s="433">
        <f t="shared" si="0"/>
        <v>2336.0931506849315</v>
      </c>
      <c r="M5" s="433">
        <f t="shared" si="0"/>
        <v>1839.8301369863013</v>
      </c>
      <c r="N5" s="433">
        <f t="shared" si="0"/>
        <v>2301.9095890410958</v>
      </c>
      <c r="O5" s="433">
        <f t="shared" si="0"/>
        <v>2817.2465753424658</v>
      </c>
      <c r="P5" s="433">
        <f t="shared" si="0"/>
        <v>3504.1835616438357</v>
      </c>
      <c r="Q5" s="433">
        <f t="shared" si="0"/>
        <v>1129.8109589041096</v>
      </c>
      <c r="R5" s="433">
        <f t="shared" si="0"/>
        <v>1057.4849315068493</v>
      </c>
      <c r="S5" s="433">
        <f t="shared" si="0"/>
        <v>2453.8821917808218</v>
      </c>
      <c r="T5" s="433">
        <f>T4/365</f>
        <v>4148.9890410958906</v>
      </c>
      <c r="U5" s="433">
        <f>U4/365</f>
        <v>1453.2794520547945</v>
      </c>
      <c r="V5" s="435">
        <f>V4/365</f>
        <v>1772.9972602739726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0.36992256946325897</v>
      </c>
      <c r="D6" s="384">
        <f>D5/$B$5*100</f>
        <v>4.0079345273259808</v>
      </c>
      <c r="E6" s="384">
        <f t="shared" ref="E6:V6" si="1">E5/$B$5*100</f>
        <v>3.886820842139592</v>
      </c>
      <c r="F6" s="384">
        <f>F5/$B$5*100</f>
        <v>8.4051401435008906</v>
      </c>
      <c r="G6" s="384">
        <f t="shared" si="1"/>
        <v>6.1666019411128632</v>
      </c>
      <c r="H6" s="384">
        <f t="shared" si="1"/>
        <v>8.2468883645748861</v>
      </c>
      <c r="I6" s="384">
        <f t="shared" si="1"/>
        <v>3.9819730636928363</v>
      </c>
      <c r="J6" s="384">
        <f t="shared" si="1"/>
        <v>4.3907498236443434</v>
      </c>
      <c r="K6" s="384">
        <f t="shared" si="1"/>
        <v>3.6064370349016364</v>
      </c>
      <c r="L6" s="384">
        <f t="shared" si="1"/>
        <v>5.3599673225005935</v>
      </c>
      <c r="M6" s="384">
        <f t="shared" si="1"/>
        <v>4.2213339867492188</v>
      </c>
      <c r="N6" s="384">
        <f t="shared" si="1"/>
        <v>5.281536043626323</v>
      </c>
      <c r="O6" s="384">
        <f t="shared" si="1"/>
        <v>6.4639329895021396</v>
      </c>
      <c r="P6" s="384">
        <f t="shared" si="1"/>
        <v>8.0400515608497098</v>
      </c>
      <c r="Q6" s="384">
        <f t="shared" si="1"/>
        <v>2.5922552868037694</v>
      </c>
      <c r="R6" s="384">
        <f t="shared" si="1"/>
        <v>2.4263093598179655</v>
      </c>
      <c r="S6" s="384">
        <f t="shared" si="1"/>
        <v>5.6302242731010193</v>
      </c>
      <c r="T6" s="384">
        <f t="shared" si="1"/>
        <v>9.5195029680930485</v>
      </c>
      <c r="U6" s="384">
        <f t="shared" si="1"/>
        <v>3.3344262711405204</v>
      </c>
      <c r="V6" s="385">
        <f t="shared" si="1"/>
        <v>4.067991627459409</v>
      </c>
    </row>
    <row r="7" spans="1:22" ht="23.25" customHeight="1" thickTop="1">
      <c r="A7" s="322" t="s">
        <v>70</v>
      </c>
      <c r="B7" s="323">
        <f>B10+B13+B16</f>
        <v>4507460</v>
      </c>
      <c r="C7" s="392">
        <f>C10+C13+C16</f>
        <v>15806</v>
      </c>
      <c r="D7" s="392">
        <f t="shared" ref="D7:U7" si="2">D10+D13+D16</f>
        <v>190421</v>
      </c>
      <c r="E7" s="392">
        <f t="shared" si="2"/>
        <v>169772</v>
      </c>
      <c r="F7" s="392">
        <f t="shared" si="2"/>
        <v>383251</v>
      </c>
      <c r="G7" s="392">
        <f t="shared" si="2"/>
        <v>279675</v>
      </c>
      <c r="H7" s="392">
        <f t="shared" si="2"/>
        <v>380224</v>
      </c>
      <c r="I7" s="392">
        <f t="shared" si="2"/>
        <v>182876</v>
      </c>
      <c r="J7" s="392">
        <f t="shared" si="2"/>
        <v>187784</v>
      </c>
      <c r="K7" s="392">
        <f t="shared" si="2"/>
        <v>160264</v>
      </c>
      <c r="L7" s="392">
        <f t="shared" si="2"/>
        <v>244112</v>
      </c>
      <c r="M7" s="392">
        <f t="shared" si="2"/>
        <v>189810</v>
      </c>
      <c r="N7" s="392">
        <f t="shared" si="2"/>
        <v>238472</v>
      </c>
      <c r="O7" s="392">
        <f t="shared" si="2"/>
        <v>288004</v>
      </c>
      <c r="P7" s="392">
        <f t="shared" si="2"/>
        <v>359641</v>
      </c>
      <c r="Q7" s="392">
        <f t="shared" si="2"/>
        <v>130193</v>
      </c>
      <c r="R7" s="392">
        <f t="shared" si="2"/>
        <v>102098</v>
      </c>
      <c r="S7" s="392">
        <f t="shared" si="2"/>
        <v>250289</v>
      </c>
      <c r="T7" s="392">
        <f t="shared" si="2"/>
        <v>438736</v>
      </c>
      <c r="U7" s="392">
        <f t="shared" si="2"/>
        <v>150307</v>
      </c>
      <c r="V7" s="471">
        <f>V10+V13+V16</f>
        <v>165725</v>
      </c>
    </row>
    <row r="8" spans="1:22" ht="23.25" customHeight="1">
      <c r="A8" s="306" t="s">
        <v>4</v>
      </c>
      <c r="B8" s="360">
        <f>B7/91</f>
        <v>49532.527472527472</v>
      </c>
      <c r="C8" s="360">
        <f>C7/91</f>
        <v>173.69230769230768</v>
      </c>
      <c r="D8" s="360">
        <f t="shared" ref="D8:V8" si="3">D7/91</f>
        <v>2092.5384615384614</v>
      </c>
      <c r="E8" s="360">
        <f t="shared" si="3"/>
        <v>1865.6263736263736</v>
      </c>
      <c r="F8" s="360">
        <f t="shared" si="3"/>
        <v>4211.5494505494507</v>
      </c>
      <c r="G8" s="360">
        <f t="shared" si="3"/>
        <v>3073.3516483516482</v>
      </c>
      <c r="H8" s="360">
        <f t="shared" si="3"/>
        <v>4178.2857142857147</v>
      </c>
      <c r="I8" s="360">
        <f t="shared" si="3"/>
        <v>2009.6263736263736</v>
      </c>
      <c r="J8" s="360">
        <f t="shared" si="3"/>
        <v>2063.5604395604396</v>
      </c>
      <c r="K8" s="360">
        <f t="shared" si="3"/>
        <v>1761.1428571428571</v>
      </c>
      <c r="L8" s="360">
        <f t="shared" si="3"/>
        <v>2682.5494505494507</v>
      </c>
      <c r="M8" s="360">
        <f t="shared" si="3"/>
        <v>2085.8241758241757</v>
      </c>
      <c r="N8" s="360">
        <f t="shared" si="3"/>
        <v>2620.5714285714284</v>
      </c>
      <c r="O8" s="360">
        <f t="shared" si="3"/>
        <v>3164.8791208791208</v>
      </c>
      <c r="P8" s="360">
        <f t="shared" si="3"/>
        <v>3952.098901098901</v>
      </c>
      <c r="Q8" s="360">
        <f t="shared" si="3"/>
        <v>1430.6923076923076</v>
      </c>
      <c r="R8" s="360">
        <f t="shared" si="3"/>
        <v>1121.9560439560439</v>
      </c>
      <c r="S8" s="360">
        <f t="shared" si="3"/>
        <v>2750.4285714285716</v>
      </c>
      <c r="T8" s="360">
        <f t="shared" si="3"/>
        <v>4821.2747252747249</v>
      </c>
      <c r="U8" s="360">
        <f t="shared" si="3"/>
        <v>1651.7252747252746</v>
      </c>
      <c r="V8" s="379">
        <f t="shared" si="3"/>
        <v>1821.1538461538462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0.35066312291179508</v>
      </c>
      <c r="D9" s="328">
        <f>D8/$B$8*100</f>
        <v>4.2245743722628708</v>
      </c>
      <c r="E9" s="328">
        <f t="shared" ref="E9:V9" si="4">E8/$B$8*100</f>
        <v>3.7664671455764442</v>
      </c>
      <c r="F9" s="328">
        <f>F8/$B$8*100</f>
        <v>8.5025934783669737</v>
      </c>
      <c r="G9" s="328">
        <f t="shared" si="4"/>
        <v>6.2047139630745471</v>
      </c>
      <c r="H9" s="328">
        <f t="shared" si="4"/>
        <v>8.4354381403273706</v>
      </c>
      <c r="I9" s="328">
        <f t="shared" si="4"/>
        <v>4.057185199646808</v>
      </c>
      <c r="J9" s="328">
        <f t="shared" si="4"/>
        <v>4.1660713572610737</v>
      </c>
      <c r="K9" s="328">
        <f t="shared" si="4"/>
        <v>3.5555279470034118</v>
      </c>
      <c r="L9" s="328">
        <f t="shared" si="4"/>
        <v>5.4157330292448522</v>
      </c>
      <c r="M9" s="328">
        <f t="shared" si="4"/>
        <v>4.2110190661703042</v>
      </c>
      <c r="N9" s="328">
        <f t="shared" si="4"/>
        <v>5.2906071268519295</v>
      </c>
      <c r="O9" s="328">
        <f t="shared" si="4"/>
        <v>6.3894965235409744</v>
      </c>
      <c r="P9" s="328">
        <f t="shared" si="4"/>
        <v>7.9787951529242633</v>
      </c>
      <c r="Q9" s="328">
        <f t="shared" si="4"/>
        <v>2.8883894699010084</v>
      </c>
      <c r="R9" s="328">
        <f t="shared" si="4"/>
        <v>2.2650894295235013</v>
      </c>
      <c r="S9" s="328">
        <f t="shared" si="4"/>
        <v>5.5527725148975255</v>
      </c>
      <c r="T9" s="328">
        <f t="shared" si="4"/>
        <v>9.7335528213228724</v>
      </c>
      <c r="U9" s="328">
        <f t="shared" si="4"/>
        <v>3.3346274842150567</v>
      </c>
      <c r="V9" s="329">
        <f t="shared" si="4"/>
        <v>3.6766826549764167</v>
      </c>
    </row>
    <row r="10" spans="1:22" ht="23.25" customHeight="1">
      <c r="A10" s="451" t="s">
        <v>101</v>
      </c>
      <c r="B10" s="462">
        <v>1486482</v>
      </c>
      <c r="C10" s="452">
        <v>5323</v>
      </c>
      <c r="D10" s="452">
        <v>62063</v>
      </c>
      <c r="E10" s="452">
        <v>56885</v>
      </c>
      <c r="F10" s="452">
        <v>125851</v>
      </c>
      <c r="G10" s="452">
        <v>102678</v>
      </c>
      <c r="H10" s="452">
        <v>131396</v>
      </c>
      <c r="I10" s="452">
        <v>56831</v>
      </c>
      <c r="J10" s="452">
        <v>61686</v>
      </c>
      <c r="K10" s="452">
        <v>51774</v>
      </c>
      <c r="L10" s="452">
        <v>78880</v>
      </c>
      <c r="M10" s="452">
        <v>62000</v>
      </c>
      <c r="N10" s="452">
        <v>76917</v>
      </c>
      <c r="O10" s="452">
        <v>91954</v>
      </c>
      <c r="P10" s="452">
        <v>114757</v>
      </c>
      <c r="Q10" s="452">
        <v>41008</v>
      </c>
      <c r="R10" s="452">
        <v>36191</v>
      </c>
      <c r="S10" s="452">
        <v>83129</v>
      </c>
      <c r="T10" s="452">
        <v>144783</v>
      </c>
      <c r="U10" s="452">
        <v>48969</v>
      </c>
      <c r="V10" s="472">
        <v>53407</v>
      </c>
    </row>
    <row r="11" spans="1:22" ht="23.25" customHeight="1">
      <c r="A11" s="427" t="s">
        <v>4</v>
      </c>
      <c r="B11" s="463">
        <v>47951.032258064515</v>
      </c>
      <c r="C11" s="463">
        <v>171.70967741935485</v>
      </c>
      <c r="D11" s="463">
        <v>2002.0322580645161</v>
      </c>
      <c r="E11" s="463">
        <v>1835</v>
      </c>
      <c r="F11" s="463">
        <v>4059.7096774193546</v>
      </c>
      <c r="G11" s="463">
        <v>3312.1935483870966</v>
      </c>
      <c r="H11" s="463">
        <v>4238.5806451612907</v>
      </c>
      <c r="I11" s="463">
        <v>1833.258064516129</v>
      </c>
      <c r="J11" s="463">
        <v>1989.8709677419354</v>
      </c>
      <c r="K11" s="463">
        <v>1670.1290322580646</v>
      </c>
      <c r="L11" s="463">
        <v>2544.516129032258</v>
      </c>
      <c r="M11" s="463">
        <v>2000</v>
      </c>
      <c r="N11" s="463">
        <v>2481.1935483870966</v>
      </c>
      <c r="O11" s="463">
        <v>2966.2580645161293</v>
      </c>
      <c r="P11" s="463">
        <v>3701.8387096774195</v>
      </c>
      <c r="Q11" s="463">
        <v>1322.8387096774193</v>
      </c>
      <c r="R11" s="463">
        <v>1167.4516129032259</v>
      </c>
      <c r="S11" s="463">
        <v>2681.5806451612902</v>
      </c>
      <c r="T11" s="463">
        <v>4670.4193548387093</v>
      </c>
      <c r="U11" s="463">
        <v>1579.6451612903227</v>
      </c>
      <c r="V11" s="473">
        <v>1722.8064516129032</v>
      </c>
    </row>
    <row r="12" spans="1:22" ht="23.25" customHeight="1">
      <c r="A12" s="430" t="s">
        <v>5</v>
      </c>
      <c r="B12" s="464">
        <v>99.999999999999986</v>
      </c>
      <c r="C12" s="458">
        <v>0.358093808064948</v>
      </c>
      <c r="D12" s="458">
        <v>4.1751598741188927</v>
      </c>
      <c r="E12" s="458">
        <v>3.8268206409495709</v>
      </c>
      <c r="F12" s="458">
        <v>8.4663655530305775</v>
      </c>
      <c r="G12" s="458">
        <v>6.9074499388489059</v>
      </c>
      <c r="H12" s="458">
        <v>8.8393939516253806</v>
      </c>
      <c r="I12" s="458">
        <v>3.8231879027125792</v>
      </c>
      <c r="J12" s="458">
        <v>4.1497979793902653</v>
      </c>
      <c r="K12" s="458">
        <v>3.4829886941113317</v>
      </c>
      <c r="L12" s="458">
        <v>5.3064887432205703</v>
      </c>
      <c r="M12" s="458">
        <v>4.1709216795090684</v>
      </c>
      <c r="N12" s="458">
        <v>5.174431981012888</v>
      </c>
      <c r="O12" s="458">
        <v>6.1860150341544671</v>
      </c>
      <c r="P12" s="458">
        <v>7.7200396641197138</v>
      </c>
      <c r="Q12" s="458">
        <v>2.7587283263436757</v>
      </c>
      <c r="R12" s="458">
        <v>2.4346746210179471</v>
      </c>
      <c r="S12" s="458">
        <v>5.592331424127571</v>
      </c>
      <c r="T12" s="458">
        <v>9.739976669747767</v>
      </c>
      <c r="U12" s="458">
        <v>3.2942881245787028</v>
      </c>
      <c r="V12" s="474">
        <v>3.5928453893151753</v>
      </c>
    </row>
    <row r="13" spans="1:22" ht="23.25" customHeight="1">
      <c r="A13" s="425" t="s">
        <v>102</v>
      </c>
      <c r="B13" s="465">
        <v>1435327</v>
      </c>
      <c r="C13" s="456">
        <v>5363</v>
      </c>
      <c r="D13" s="456">
        <v>60561</v>
      </c>
      <c r="E13" s="456">
        <v>54823</v>
      </c>
      <c r="F13" s="456">
        <v>128602</v>
      </c>
      <c r="G13" s="456">
        <v>81989</v>
      </c>
      <c r="H13" s="456">
        <v>114874</v>
      </c>
      <c r="I13" s="456">
        <v>57799</v>
      </c>
      <c r="J13" s="456">
        <v>61074</v>
      </c>
      <c r="K13" s="456">
        <v>50159</v>
      </c>
      <c r="L13" s="456">
        <v>77546</v>
      </c>
      <c r="M13" s="456">
        <v>60463</v>
      </c>
      <c r="N13" s="456">
        <v>76520</v>
      </c>
      <c r="O13" s="456">
        <v>91530</v>
      </c>
      <c r="P13" s="456">
        <v>112914</v>
      </c>
      <c r="Q13" s="456">
        <v>43182</v>
      </c>
      <c r="R13" s="456">
        <v>32353</v>
      </c>
      <c r="S13" s="456">
        <v>82559</v>
      </c>
      <c r="T13" s="456">
        <v>139265</v>
      </c>
      <c r="U13" s="456">
        <v>48394</v>
      </c>
      <c r="V13" s="475">
        <v>55357</v>
      </c>
    </row>
    <row r="14" spans="1:22" ht="23.25" customHeight="1">
      <c r="A14" s="427" t="s">
        <v>4</v>
      </c>
      <c r="B14" s="466">
        <v>4297.3862275449101</v>
      </c>
      <c r="C14" s="466">
        <v>16.056886227544911</v>
      </c>
      <c r="D14" s="466">
        <v>181.32035928143713</v>
      </c>
      <c r="E14" s="466">
        <v>164.14071856287424</v>
      </c>
      <c r="F14" s="466">
        <v>385.03592814371257</v>
      </c>
      <c r="G14" s="466">
        <v>245.4760479041916</v>
      </c>
      <c r="H14" s="466">
        <v>343.93413173652692</v>
      </c>
      <c r="I14" s="466">
        <v>173.05089820359282</v>
      </c>
      <c r="J14" s="466">
        <v>182.8562874251497</v>
      </c>
      <c r="K14" s="466">
        <v>150.17664670658684</v>
      </c>
      <c r="L14" s="466">
        <v>232.17365269461078</v>
      </c>
      <c r="M14" s="466">
        <v>181.02694610778443</v>
      </c>
      <c r="N14" s="466">
        <v>229.10179640718562</v>
      </c>
      <c r="O14" s="466">
        <v>274.04191616766468</v>
      </c>
      <c r="P14" s="466">
        <v>338.06586826347308</v>
      </c>
      <c r="Q14" s="466">
        <v>129.2874251497006</v>
      </c>
      <c r="R14" s="466">
        <v>96.865269461077844</v>
      </c>
      <c r="S14" s="466">
        <v>247.18263473053892</v>
      </c>
      <c r="T14" s="466">
        <v>416.96107784431138</v>
      </c>
      <c r="U14" s="466">
        <v>144.89221556886227</v>
      </c>
      <c r="V14" s="476">
        <v>165.73952095808383</v>
      </c>
    </row>
    <row r="15" spans="1:22" ht="23.25" customHeight="1">
      <c r="A15" s="430" t="s">
        <v>5</v>
      </c>
      <c r="B15" s="467">
        <v>100</v>
      </c>
      <c r="C15" s="460">
        <v>0.37364307924256984</v>
      </c>
      <c r="D15" s="460">
        <v>4.2193172705592525</v>
      </c>
      <c r="E15" s="460">
        <v>3.8195477406890554</v>
      </c>
      <c r="F15" s="460">
        <v>8.9597701429709051</v>
      </c>
      <c r="G15" s="460">
        <v>5.712217494689364</v>
      </c>
      <c r="H15" s="460">
        <v>8.0033330383947341</v>
      </c>
      <c r="I15" s="460">
        <v>4.0268872528699031</v>
      </c>
      <c r="J15" s="460">
        <v>4.255058255017846</v>
      </c>
      <c r="K15" s="460">
        <v>3.4946043654163823</v>
      </c>
      <c r="L15" s="460">
        <v>5.4026713076532387</v>
      </c>
      <c r="M15" s="460">
        <v>4.2124895581285662</v>
      </c>
      <c r="N15" s="460">
        <v>5.3311893387360509</v>
      </c>
      <c r="O15" s="460">
        <v>6.3769440691912012</v>
      </c>
      <c r="P15" s="460">
        <v>7.8667787897810051</v>
      </c>
      <c r="Q15" s="460">
        <v>3.0085130426725062</v>
      </c>
      <c r="R15" s="460">
        <v>2.2540508190816446</v>
      </c>
      <c r="S15" s="460">
        <v>5.7519296996433562</v>
      </c>
      <c r="T15" s="460">
        <v>9.7026670577506042</v>
      </c>
      <c r="U15" s="460">
        <v>3.3716358711290182</v>
      </c>
      <c r="V15" s="477">
        <v>3.8567518063827966</v>
      </c>
    </row>
    <row r="16" spans="1:22" ht="23.25" customHeight="1">
      <c r="A16" s="425" t="s">
        <v>103</v>
      </c>
      <c r="B16" s="465">
        <v>1585651</v>
      </c>
      <c r="C16" s="456">
        <v>5120</v>
      </c>
      <c r="D16" s="456">
        <v>67797</v>
      </c>
      <c r="E16" s="456">
        <v>58064</v>
      </c>
      <c r="F16" s="456">
        <v>128798</v>
      </c>
      <c r="G16" s="456">
        <v>95008</v>
      </c>
      <c r="H16" s="456">
        <v>133954</v>
      </c>
      <c r="I16" s="456">
        <v>68246</v>
      </c>
      <c r="J16" s="456">
        <v>65024</v>
      </c>
      <c r="K16" s="456">
        <v>58331</v>
      </c>
      <c r="L16" s="456">
        <v>87686</v>
      </c>
      <c r="M16" s="456">
        <v>67347</v>
      </c>
      <c r="N16" s="456">
        <v>85035</v>
      </c>
      <c r="O16" s="456">
        <v>104520</v>
      </c>
      <c r="P16" s="456">
        <v>131970</v>
      </c>
      <c r="Q16" s="456">
        <v>46003</v>
      </c>
      <c r="R16" s="456">
        <v>33554</v>
      </c>
      <c r="S16" s="456">
        <v>84601</v>
      </c>
      <c r="T16" s="456">
        <v>154688</v>
      </c>
      <c r="U16" s="456">
        <v>52944</v>
      </c>
      <c r="V16" s="475">
        <v>56961</v>
      </c>
    </row>
    <row r="17" spans="1:22" ht="23.25" customHeight="1">
      <c r="A17" s="427" t="s">
        <v>4</v>
      </c>
      <c r="B17" s="466">
        <v>51150.032258064515</v>
      </c>
      <c r="C17" s="466">
        <v>165.16129032258064</v>
      </c>
      <c r="D17" s="466">
        <v>2187</v>
      </c>
      <c r="E17" s="466">
        <v>1873.0322580645161</v>
      </c>
      <c r="F17" s="466">
        <v>4154.7741935483873</v>
      </c>
      <c r="G17" s="466">
        <v>3064.7741935483873</v>
      </c>
      <c r="H17" s="466">
        <v>4321.0967741935483</v>
      </c>
      <c r="I17" s="466">
        <v>2201.483870967742</v>
      </c>
      <c r="J17" s="466">
        <v>2097.5483870967741</v>
      </c>
      <c r="K17" s="466">
        <v>1881.6451612903227</v>
      </c>
      <c r="L17" s="466">
        <v>2828.5806451612902</v>
      </c>
      <c r="M17" s="466">
        <v>2172.483870967742</v>
      </c>
      <c r="N17" s="466">
        <v>2743.0645161290322</v>
      </c>
      <c r="O17" s="466">
        <v>3371.6129032258063</v>
      </c>
      <c r="P17" s="466">
        <v>4257.0967741935483</v>
      </c>
      <c r="Q17" s="466">
        <v>1483.9677419354839</v>
      </c>
      <c r="R17" s="466">
        <v>1082.3870967741937</v>
      </c>
      <c r="S17" s="466">
        <v>2729.0645161290322</v>
      </c>
      <c r="T17" s="466">
        <v>4989.9354838709678</v>
      </c>
      <c r="U17" s="466">
        <v>1707.8709677419354</v>
      </c>
      <c r="V17" s="476">
        <v>1837.4516129032259</v>
      </c>
    </row>
    <row r="18" spans="1:22" ht="23.25" customHeight="1" thickBot="1">
      <c r="A18" s="431" t="s">
        <v>5</v>
      </c>
      <c r="B18" s="468">
        <v>100.00000000000001</v>
      </c>
      <c r="C18" s="453">
        <v>0.32289576962395888</v>
      </c>
      <c r="D18" s="453">
        <v>4.2756571275772535</v>
      </c>
      <c r="E18" s="453">
        <v>3.6618398373917089</v>
      </c>
      <c r="F18" s="453">
        <v>8.1227205734427059</v>
      </c>
      <c r="G18" s="453">
        <v>5.9917346250845869</v>
      </c>
      <c r="H18" s="453">
        <v>8.4478867039468337</v>
      </c>
      <c r="I18" s="453">
        <v>4.3039735729993547</v>
      </c>
      <c r="J18" s="453">
        <v>4.1007762742242777</v>
      </c>
      <c r="K18" s="453">
        <v>3.6786783472529581</v>
      </c>
      <c r="L18" s="453">
        <v>5.5299684482903242</v>
      </c>
      <c r="M18" s="453">
        <v>4.2472776165751478</v>
      </c>
      <c r="N18" s="453">
        <v>5.3627815956979186</v>
      </c>
      <c r="O18" s="453">
        <v>6.5916144220890978</v>
      </c>
      <c r="P18" s="453">
        <v>8.3227645932175491</v>
      </c>
      <c r="Q18" s="453">
        <v>2.9012058769552698</v>
      </c>
      <c r="R18" s="453">
        <v>2.1161024714770145</v>
      </c>
      <c r="S18" s="453">
        <v>5.3354111339758878</v>
      </c>
      <c r="T18" s="453">
        <v>9.755488439763857</v>
      </c>
      <c r="U18" s="453">
        <v>3.3389440677677498</v>
      </c>
      <c r="V18" s="478">
        <v>3.5922785026465469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507" t="s">
        <v>192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4096777</v>
      </c>
      <c r="C4" s="380">
        <f>C7</f>
        <v>14573</v>
      </c>
      <c r="D4" s="380">
        <f t="shared" ref="D4:V4" si="0">D7</f>
        <v>175090</v>
      </c>
      <c r="E4" s="380">
        <f t="shared" si="0"/>
        <v>154596</v>
      </c>
      <c r="F4" s="380">
        <f t="shared" si="0"/>
        <v>331936</v>
      </c>
      <c r="G4" s="380">
        <f t="shared" si="0"/>
        <v>252122</v>
      </c>
      <c r="H4" s="380">
        <f t="shared" si="0"/>
        <v>337360</v>
      </c>
      <c r="I4" s="380">
        <f t="shared" si="0"/>
        <v>168641</v>
      </c>
      <c r="J4" s="380">
        <f t="shared" si="0"/>
        <v>177731</v>
      </c>
      <c r="K4" s="380">
        <f>K7</f>
        <v>146117</v>
      </c>
      <c r="L4" s="380">
        <f t="shared" si="0"/>
        <v>231393</v>
      </c>
      <c r="M4" s="380">
        <f t="shared" si="0"/>
        <v>171758</v>
      </c>
      <c r="N4" s="380">
        <f t="shared" si="0"/>
        <v>220614</v>
      </c>
      <c r="O4" s="380">
        <f t="shared" si="0"/>
        <v>266873</v>
      </c>
      <c r="P4" s="380">
        <f>P7</f>
        <v>331189</v>
      </c>
      <c r="Q4" s="380">
        <f t="shared" si="0"/>
        <v>102498</v>
      </c>
      <c r="R4" s="380">
        <f t="shared" si="0"/>
        <v>89321</v>
      </c>
      <c r="S4" s="380">
        <f t="shared" si="0"/>
        <v>223980</v>
      </c>
      <c r="T4" s="380">
        <f>T7</f>
        <v>407567</v>
      </c>
      <c r="U4" s="380">
        <f t="shared" si="0"/>
        <v>133235</v>
      </c>
      <c r="V4" s="381">
        <f t="shared" si="0"/>
        <v>160183</v>
      </c>
    </row>
    <row r="5" spans="1:22" ht="23.25" customHeight="1">
      <c r="A5" s="387" t="s">
        <v>4</v>
      </c>
      <c r="B5" s="433">
        <f>B4/90</f>
        <v>45519.744444444441</v>
      </c>
      <c r="C5" s="433">
        <f t="shared" ref="C5:U5" si="1">C4/90</f>
        <v>161.92222222222222</v>
      </c>
      <c r="D5" s="433">
        <f t="shared" si="1"/>
        <v>1945.4444444444443</v>
      </c>
      <c r="E5" s="433">
        <f t="shared" si="1"/>
        <v>1717.7333333333333</v>
      </c>
      <c r="F5" s="433">
        <f t="shared" si="1"/>
        <v>3688.1777777777779</v>
      </c>
      <c r="G5" s="433">
        <f t="shared" si="1"/>
        <v>2801.3555555555554</v>
      </c>
      <c r="H5" s="433">
        <f t="shared" si="1"/>
        <v>3748.4444444444443</v>
      </c>
      <c r="I5" s="433">
        <f t="shared" si="1"/>
        <v>1873.7888888888888</v>
      </c>
      <c r="J5" s="433">
        <f t="shared" si="1"/>
        <v>1974.7888888888888</v>
      </c>
      <c r="K5" s="433">
        <f t="shared" si="1"/>
        <v>1623.5222222222221</v>
      </c>
      <c r="L5" s="433">
        <f t="shared" si="1"/>
        <v>2571.0333333333333</v>
      </c>
      <c r="M5" s="433">
        <f t="shared" si="1"/>
        <v>1908.4222222222222</v>
      </c>
      <c r="N5" s="433">
        <f t="shared" si="1"/>
        <v>2451.2666666666669</v>
      </c>
      <c r="O5" s="433">
        <f t="shared" si="1"/>
        <v>2965.2555555555555</v>
      </c>
      <c r="P5" s="433">
        <f t="shared" si="1"/>
        <v>3679.8777777777777</v>
      </c>
      <c r="Q5" s="433">
        <f t="shared" si="1"/>
        <v>1138.8666666666666</v>
      </c>
      <c r="R5" s="433">
        <f t="shared" si="1"/>
        <v>992.45555555555552</v>
      </c>
      <c r="S5" s="433">
        <f t="shared" si="1"/>
        <v>2488.6666666666665</v>
      </c>
      <c r="T5" s="433">
        <f t="shared" si="1"/>
        <v>4528.5222222222219</v>
      </c>
      <c r="U5" s="433">
        <f t="shared" si="1"/>
        <v>1480.3888888888889</v>
      </c>
      <c r="V5" s="435">
        <f>V4/90</f>
        <v>1779.8111111111111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0.35571865395651264</v>
      </c>
      <c r="D6" s="384">
        <f>D5/$B$5*100</f>
        <v>4.2738474659470116</v>
      </c>
      <c r="E6" s="384">
        <f t="shared" ref="E6:V6" si="2">E5/$B$5*100</f>
        <v>3.7736005645413462</v>
      </c>
      <c r="F6" s="384">
        <f>F5/$B$5*100</f>
        <v>8.1023692527076783</v>
      </c>
      <c r="G6" s="384">
        <f t="shared" si="2"/>
        <v>6.154154839279756</v>
      </c>
      <c r="H6" s="384">
        <f t="shared" si="2"/>
        <v>8.2347660124043855</v>
      </c>
      <c r="I6" s="384">
        <f t="shared" si="2"/>
        <v>4.1164310383503908</v>
      </c>
      <c r="J6" s="384">
        <f t="shared" si="2"/>
        <v>4.3383127761164451</v>
      </c>
      <c r="K6" s="384">
        <f t="shared" si="2"/>
        <v>3.5666329897868501</v>
      </c>
      <c r="L6" s="384">
        <f t="shared" si="2"/>
        <v>5.6481717213311837</v>
      </c>
      <c r="M6" s="384">
        <f t="shared" si="2"/>
        <v>4.1925152381982231</v>
      </c>
      <c r="N6" s="384">
        <f t="shared" si="2"/>
        <v>5.3850624527524937</v>
      </c>
      <c r="O6" s="384">
        <f t="shared" si="2"/>
        <v>6.5142183721496192</v>
      </c>
      <c r="P6" s="384">
        <f t="shared" si="2"/>
        <v>8.084135406930864</v>
      </c>
      <c r="Q6" s="384">
        <f t="shared" si="2"/>
        <v>2.5019179711270589</v>
      </c>
      <c r="R6" s="384">
        <f t="shared" si="2"/>
        <v>2.1802748843786226</v>
      </c>
      <c r="S6" s="384">
        <f t="shared" si="2"/>
        <v>5.467224601192596</v>
      </c>
      <c r="T6" s="384">
        <f t="shared" si="2"/>
        <v>9.9484790116718589</v>
      </c>
      <c r="U6" s="384">
        <f t="shared" si="2"/>
        <v>3.2521906855071685</v>
      </c>
      <c r="V6" s="385">
        <f t="shared" si="2"/>
        <v>3.9099760616699424</v>
      </c>
    </row>
    <row r="7" spans="1:22" ht="23.25" customHeight="1" thickTop="1">
      <c r="A7" s="322" t="s">
        <v>70</v>
      </c>
      <c r="B7" s="323">
        <f>B10+B13+B16</f>
        <v>4096777</v>
      </c>
      <c r="C7" s="392">
        <f>C10+C13+C16</f>
        <v>14573</v>
      </c>
      <c r="D7" s="392">
        <f t="shared" ref="D7:U7" si="3">D10+D13+D16</f>
        <v>175090</v>
      </c>
      <c r="E7" s="392">
        <f t="shared" si="3"/>
        <v>154596</v>
      </c>
      <c r="F7" s="392">
        <f t="shared" si="3"/>
        <v>331936</v>
      </c>
      <c r="G7" s="392">
        <f t="shared" si="3"/>
        <v>252122</v>
      </c>
      <c r="H7" s="392">
        <f t="shared" si="3"/>
        <v>337360</v>
      </c>
      <c r="I7" s="392">
        <f t="shared" si="3"/>
        <v>168641</v>
      </c>
      <c r="J7" s="392">
        <f t="shared" si="3"/>
        <v>177731</v>
      </c>
      <c r="K7" s="392">
        <f t="shared" si="3"/>
        <v>146117</v>
      </c>
      <c r="L7" s="392">
        <f t="shared" si="3"/>
        <v>231393</v>
      </c>
      <c r="M7" s="392">
        <f t="shared" si="3"/>
        <v>171758</v>
      </c>
      <c r="N7" s="392">
        <f t="shared" si="3"/>
        <v>220614</v>
      </c>
      <c r="O7" s="392">
        <f t="shared" si="3"/>
        <v>266873</v>
      </c>
      <c r="P7" s="392">
        <f t="shared" si="3"/>
        <v>331189</v>
      </c>
      <c r="Q7" s="392">
        <f t="shared" si="3"/>
        <v>102498</v>
      </c>
      <c r="R7" s="392">
        <f t="shared" si="3"/>
        <v>89321</v>
      </c>
      <c r="S7" s="392">
        <f t="shared" si="3"/>
        <v>223980</v>
      </c>
      <c r="T7" s="392">
        <f t="shared" si="3"/>
        <v>407567</v>
      </c>
      <c r="U7" s="392">
        <f t="shared" si="3"/>
        <v>133235</v>
      </c>
      <c r="V7" s="471">
        <f>V10+V13+V16</f>
        <v>160183</v>
      </c>
    </row>
    <row r="8" spans="1:22" ht="23.25" customHeight="1">
      <c r="A8" s="306" t="s">
        <v>4</v>
      </c>
      <c r="B8" s="360">
        <f>B7/90</f>
        <v>45519.744444444441</v>
      </c>
      <c r="C8" s="360">
        <f t="shared" ref="C8:U8" si="4">C7/90</f>
        <v>161.92222222222222</v>
      </c>
      <c r="D8" s="360">
        <f t="shared" si="4"/>
        <v>1945.4444444444443</v>
      </c>
      <c r="E8" s="360">
        <f t="shared" si="4"/>
        <v>1717.7333333333333</v>
      </c>
      <c r="F8" s="360">
        <f t="shared" si="4"/>
        <v>3688.1777777777779</v>
      </c>
      <c r="G8" s="360">
        <f t="shared" si="4"/>
        <v>2801.3555555555554</v>
      </c>
      <c r="H8" s="360">
        <f t="shared" si="4"/>
        <v>3748.4444444444443</v>
      </c>
      <c r="I8" s="360">
        <f t="shared" si="4"/>
        <v>1873.7888888888888</v>
      </c>
      <c r="J8" s="360">
        <f t="shared" si="4"/>
        <v>1974.7888888888888</v>
      </c>
      <c r="K8" s="360">
        <f t="shared" si="4"/>
        <v>1623.5222222222221</v>
      </c>
      <c r="L8" s="360">
        <f t="shared" si="4"/>
        <v>2571.0333333333333</v>
      </c>
      <c r="M8" s="360">
        <f t="shared" si="4"/>
        <v>1908.4222222222222</v>
      </c>
      <c r="N8" s="360">
        <f t="shared" si="4"/>
        <v>2451.2666666666669</v>
      </c>
      <c r="O8" s="360">
        <f t="shared" si="4"/>
        <v>2965.2555555555555</v>
      </c>
      <c r="P8" s="360">
        <f t="shared" si="4"/>
        <v>3679.8777777777777</v>
      </c>
      <c r="Q8" s="360">
        <f t="shared" si="4"/>
        <v>1138.8666666666666</v>
      </c>
      <c r="R8" s="360">
        <f t="shared" si="4"/>
        <v>992.45555555555552</v>
      </c>
      <c r="S8" s="360">
        <f t="shared" si="4"/>
        <v>2488.6666666666665</v>
      </c>
      <c r="T8" s="360">
        <f t="shared" si="4"/>
        <v>4528.5222222222219</v>
      </c>
      <c r="U8" s="360">
        <f t="shared" si="4"/>
        <v>1480.3888888888889</v>
      </c>
      <c r="V8" s="379">
        <f>V7/90</f>
        <v>1779.8111111111111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0.35571865395651264</v>
      </c>
      <c r="D9" s="328">
        <f>D8/$B$8*100</f>
        <v>4.2738474659470116</v>
      </c>
      <c r="E9" s="328">
        <f t="shared" ref="E9:V9" si="5">E8/$B$8*100</f>
        <v>3.7736005645413462</v>
      </c>
      <c r="F9" s="328">
        <f>F8/$B$8*100</f>
        <v>8.1023692527076783</v>
      </c>
      <c r="G9" s="328">
        <f t="shared" si="5"/>
        <v>6.154154839279756</v>
      </c>
      <c r="H9" s="328">
        <f t="shared" si="5"/>
        <v>8.2347660124043855</v>
      </c>
      <c r="I9" s="328">
        <f t="shared" si="5"/>
        <v>4.1164310383503908</v>
      </c>
      <c r="J9" s="328">
        <f t="shared" si="5"/>
        <v>4.3383127761164451</v>
      </c>
      <c r="K9" s="328">
        <f t="shared" si="5"/>
        <v>3.5666329897868501</v>
      </c>
      <c r="L9" s="328">
        <f t="shared" si="5"/>
        <v>5.6481717213311837</v>
      </c>
      <c r="M9" s="328">
        <f t="shared" si="5"/>
        <v>4.1925152381982231</v>
      </c>
      <c r="N9" s="328">
        <f t="shared" si="5"/>
        <v>5.3850624527524937</v>
      </c>
      <c r="O9" s="328">
        <f t="shared" si="5"/>
        <v>6.5142183721496192</v>
      </c>
      <c r="P9" s="328">
        <f t="shared" si="5"/>
        <v>8.084135406930864</v>
      </c>
      <c r="Q9" s="328">
        <f t="shared" si="5"/>
        <v>2.5019179711270589</v>
      </c>
      <c r="R9" s="328">
        <f t="shared" si="5"/>
        <v>2.1802748843786226</v>
      </c>
      <c r="S9" s="328">
        <f t="shared" si="5"/>
        <v>5.467224601192596</v>
      </c>
      <c r="T9" s="328">
        <f t="shared" si="5"/>
        <v>9.9484790116718589</v>
      </c>
      <c r="U9" s="328">
        <f t="shared" si="5"/>
        <v>3.2521906855071685</v>
      </c>
      <c r="V9" s="329">
        <f t="shared" si="5"/>
        <v>3.9099760616699424</v>
      </c>
    </row>
    <row r="10" spans="1:22" ht="23.25" customHeight="1">
      <c r="A10" s="451" t="s">
        <v>22</v>
      </c>
      <c r="B10" s="462">
        <f>SUM(C10:V10)</f>
        <v>1318123</v>
      </c>
      <c r="C10" s="452">
        <v>4527</v>
      </c>
      <c r="D10" s="452">
        <v>57730</v>
      </c>
      <c r="E10" s="452">
        <v>49075</v>
      </c>
      <c r="F10" s="452">
        <v>102810</v>
      </c>
      <c r="G10" s="452">
        <v>82811</v>
      </c>
      <c r="H10" s="452">
        <v>108710</v>
      </c>
      <c r="I10" s="452">
        <v>54909</v>
      </c>
      <c r="J10" s="452">
        <v>61195</v>
      </c>
      <c r="K10" s="452">
        <v>47654</v>
      </c>
      <c r="L10" s="452">
        <v>73119</v>
      </c>
      <c r="M10" s="452">
        <v>55033</v>
      </c>
      <c r="N10" s="452">
        <v>69650</v>
      </c>
      <c r="O10" s="452">
        <v>86081</v>
      </c>
      <c r="P10" s="452">
        <v>106322</v>
      </c>
      <c r="Q10" s="452">
        <v>30814</v>
      </c>
      <c r="R10" s="452">
        <v>28590</v>
      </c>
      <c r="S10" s="452">
        <v>69866</v>
      </c>
      <c r="T10" s="452">
        <v>135452</v>
      </c>
      <c r="U10" s="452">
        <v>42316</v>
      </c>
      <c r="V10" s="454">
        <v>51459</v>
      </c>
    </row>
    <row r="11" spans="1:22" ht="23.25" customHeight="1">
      <c r="A11" s="427" t="s">
        <v>4</v>
      </c>
      <c r="B11" s="463">
        <f>B10/31</f>
        <v>42520.096774193546</v>
      </c>
      <c r="C11" s="463">
        <f t="shared" ref="C11:U11" si="6">C10/31</f>
        <v>146.03225806451613</v>
      </c>
      <c r="D11" s="463">
        <f t="shared" si="6"/>
        <v>1862.258064516129</v>
      </c>
      <c r="E11" s="463">
        <f t="shared" si="6"/>
        <v>1583.0645161290322</v>
      </c>
      <c r="F11" s="463">
        <f t="shared" si="6"/>
        <v>3316.4516129032259</v>
      </c>
      <c r="G11" s="463">
        <f t="shared" si="6"/>
        <v>2671.3225806451615</v>
      </c>
      <c r="H11" s="463">
        <f t="shared" si="6"/>
        <v>3506.7741935483873</v>
      </c>
      <c r="I11" s="463">
        <f t="shared" si="6"/>
        <v>1771.258064516129</v>
      </c>
      <c r="J11" s="463">
        <f t="shared" si="6"/>
        <v>1974.0322580645161</v>
      </c>
      <c r="K11" s="463">
        <f t="shared" si="6"/>
        <v>1537.2258064516129</v>
      </c>
      <c r="L11" s="463">
        <f t="shared" si="6"/>
        <v>2358.6774193548385</v>
      </c>
      <c r="M11" s="463">
        <f t="shared" si="6"/>
        <v>1775.258064516129</v>
      </c>
      <c r="N11" s="463">
        <f t="shared" si="6"/>
        <v>2246.7741935483873</v>
      </c>
      <c r="O11" s="463">
        <f t="shared" si="6"/>
        <v>2776.8064516129034</v>
      </c>
      <c r="P11" s="463">
        <f t="shared" si="6"/>
        <v>3429.7419354838707</v>
      </c>
      <c r="Q11" s="463">
        <f t="shared" si="6"/>
        <v>994</v>
      </c>
      <c r="R11" s="463">
        <f t="shared" si="6"/>
        <v>922.25806451612902</v>
      </c>
      <c r="S11" s="463">
        <f t="shared" si="6"/>
        <v>2253.7419354838707</v>
      </c>
      <c r="T11" s="463">
        <f t="shared" si="6"/>
        <v>4369.4193548387093</v>
      </c>
      <c r="U11" s="463">
        <f t="shared" si="6"/>
        <v>1365.0322580645161</v>
      </c>
      <c r="V11" s="469">
        <f>V10/31</f>
        <v>1659.9677419354839</v>
      </c>
    </row>
    <row r="12" spans="1:22" ht="23.25" customHeight="1">
      <c r="A12" s="430" t="s">
        <v>5</v>
      </c>
      <c r="B12" s="464">
        <v>100</v>
      </c>
      <c r="C12" s="458">
        <f>C11/$B$11*100</f>
        <v>0.34344291086643663</v>
      </c>
      <c r="D12" s="458">
        <f t="shared" ref="D12:Q12" si="7">D11/$B$11*100</f>
        <v>4.3797126671790112</v>
      </c>
      <c r="E12" s="458">
        <f t="shared" si="7"/>
        <v>3.7230971616457644</v>
      </c>
      <c r="F12" s="458">
        <f t="shared" si="7"/>
        <v>7.7997273395578413</v>
      </c>
      <c r="G12" s="458">
        <f t="shared" si="7"/>
        <v>6.2824941223239419</v>
      </c>
      <c r="H12" s="458">
        <f t="shared" si="7"/>
        <v>8.2473335189508123</v>
      </c>
      <c r="I12" s="458">
        <f t="shared" si="7"/>
        <v>4.1656962210658639</v>
      </c>
      <c r="J12" s="458">
        <f t="shared" si="7"/>
        <v>4.6425864657547136</v>
      </c>
      <c r="K12" s="458">
        <f t="shared" si="7"/>
        <v>3.6152923513207798</v>
      </c>
      <c r="L12" s="458">
        <f t="shared" si="7"/>
        <v>5.5472061408533193</v>
      </c>
      <c r="M12" s="458">
        <f t="shared" si="7"/>
        <v>4.1751035373785301</v>
      </c>
      <c r="N12" s="458">
        <f t="shared" si="7"/>
        <v>5.2840288804610811</v>
      </c>
      <c r="O12" s="458">
        <f t="shared" si="7"/>
        <v>6.5305741573434357</v>
      </c>
      <c r="P12" s="458">
        <f t="shared" si="7"/>
        <v>8.0661668144778602</v>
      </c>
      <c r="Q12" s="458">
        <f t="shared" si="7"/>
        <v>2.3377181036974548</v>
      </c>
      <c r="R12" s="458">
        <f>R11/$B$11*100</f>
        <v>2.1689933337025455</v>
      </c>
      <c r="S12" s="458">
        <f>S11/$B$11*100</f>
        <v>5.3004158185541108</v>
      </c>
      <c r="T12" s="458">
        <f>T11/$B$11*100</f>
        <v>10.276127493412982</v>
      </c>
      <c r="U12" s="458">
        <f>U11/$B$11*100</f>
        <v>3.2103225571513434</v>
      </c>
      <c r="V12" s="459">
        <f>V11/$B$11*100</f>
        <v>3.9039604043021785</v>
      </c>
    </row>
    <row r="13" spans="1:22" ht="23.25" customHeight="1">
      <c r="A13" s="425" t="s">
        <v>23</v>
      </c>
      <c r="B13" s="465">
        <f>SUM(C13:V13)</f>
        <v>1280005</v>
      </c>
      <c r="C13" s="456">
        <v>4556</v>
      </c>
      <c r="D13" s="456">
        <v>55103</v>
      </c>
      <c r="E13" s="456">
        <v>47572</v>
      </c>
      <c r="F13" s="456">
        <v>98853</v>
      </c>
      <c r="G13" s="456">
        <v>81216</v>
      </c>
      <c r="H13" s="456">
        <v>109089</v>
      </c>
      <c r="I13" s="456">
        <v>51692</v>
      </c>
      <c r="J13" s="456">
        <v>54400</v>
      </c>
      <c r="K13" s="456">
        <v>46157</v>
      </c>
      <c r="L13" s="456">
        <v>73350</v>
      </c>
      <c r="M13" s="456">
        <v>53443</v>
      </c>
      <c r="N13" s="456">
        <v>68316</v>
      </c>
      <c r="O13" s="456">
        <v>81838</v>
      </c>
      <c r="P13" s="456">
        <v>105279</v>
      </c>
      <c r="Q13" s="456">
        <v>33007</v>
      </c>
      <c r="R13" s="456">
        <v>27333</v>
      </c>
      <c r="S13" s="456">
        <v>67940</v>
      </c>
      <c r="T13" s="456">
        <v>128532</v>
      </c>
      <c r="U13" s="456">
        <v>40877</v>
      </c>
      <c r="V13" s="457">
        <v>51452</v>
      </c>
    </row>
    <row r="14" spans="1:22" ht="23.25" customHeight="1">
      <c r="A14" s="427" t="s">
        <v>4</v>
      </c>
      <c r="B14" s="466">
        <f>B13/28</f>
        <v>45714.464285714283</v>
      </c>
      <c r="C14" s="466">
        <f t="shared" ref="C14:U14" si="8">C13/28</f>
        <v>162.71428571428572</v>
      </c>
      <c r="D14" s="466">
        <f t="shared" si="8"/>
        <v>1967.9642857142858</v>
      </c>
      <c r="E14" s="466">
        <f t="shared" si="8"/>
        <v>1699</v>
      </c>
      <c r="F14" s="466">
        <f t="shared" si="8"/>
        <v>3530.4642857142858</v>
      </c>
      <c r="G14" s="466">
        <f t="shared" si="8"/>
        <v>2900.5714285714284</v>
      </c>
      <c r="H14" s="466">
        <f t="shared" si="8"/>
        <v>3896.0357142857142</v>
      </c>
      <c r="I14" s="466">
        <f t="shared" si="8"/>
        <v>1846.1428571428571</v>
      </c>
      <c r="J14" s="466">
        <f t="shared" si="8"/>
        <v>1942.8571428571429</v>
      </c>
      <c r="K14" s="466">
        <f t="shared" si="8"/>
        <v>1648.4642857142858</v>
      </c>
      <c r="L14" s="466">
        <f t="shared" si="8"/>
        <v>2619.6428571428573</v>
      </c>
      <c r="M14" s="466">
        <f t="shared" si="8"/>
        <v>1908.6785714285713</v>
      </c>
      <c r="N14" s="466">
        <f t="shared" si="8"/>
        <v>2439.8571428571427</v>
      </c>
      <c r="O14" s="466">
        <f t="shared" si="8"/>
        <v>2922.7857142857142</v>
      </c>
      <c r="P14" s="466">
        <f t="shared" si="8"/>
        <v>3759.9642857142858</v>
      </c>
      <c r="Q14" s="466">
        <f t="shared" si="8"/>
        <v>1178.8214285714287</v>
      </c>
      <c r="R14" s="466">
        <f t="shared" si="8"/>
        <v>976.17857142857144</v>
      </c>
      <c r="S14" s="466">
        <f t="shared" si="8"/>
        <v>2426.4285714285716</v>
      </c>
      <c r="T14" s="466">
        <f t="shared" si="8"/>
        <v>4590.4285714285716</v>
      </c>
      <c r="U14" s="466">
        <f t="shared" si="8"/>
        <v>1459.8928571428571</v>
      </c>
      <c r="V14" s="470">
        <f>V13/28</f>
        <v>1837.5714285714287</v>
      </c>
    </row>
    <row r="15" spans="1:22" ht="23.25" customHeight="1">
      <c r="A15" s="430" t="s">
        <v>5</v>
      </c>
      <c r="B15" s="467">
        <v>100</v>
      </c>
      <c r="C15" s="460">
        <f>C14/$B$14*100</f>
        <v>0.35593610962457178</v>
      </c>
      <c r="D15" s="460">
        <f t="shared" ref="D15:R15" si="9">D14/$B$14*100</f>
        <v>4.3049050589646134</v>
      </c>
      <c r="E15" s="460">
        <f t="shared" si="9"/>
        <v>3.7165479822344443</v>
      </c>
      <c r="F15" s="460">
        <f t="shared" si="9"/>
        <v>7.7228604575763384</v>
      </c>
      <c r="G15" s="460">
        <f t="shared" si="9"/>
        <v>6.3449752149405665</v>
      </c>
      <c r="H15" s="460">
        <f t="shared" si="9"/>
        <v>8.5225448338092438</v>
      </c>
      <c r="I15" s="460">
        <f t="shared" si="9"/>
        <v>4.0384217249151373</v>
      </c>
      <c r="J15" s="460">
        <f t="shared" si="9"/>
        <v>4.2499833985023505</v>
      </c>
      <c r="K15" s="460">
        <f t="shared" si="9"/>
        <v>3.6060015390564888</v>
      </c>
      <c r="L15" s="460">
        <f t="shared" si="9"/>
        <v>5.7304463654438855</v>
      </c>
      <c r="M15" s="460">
        <f t="shared" si="9"/>
        <v>4.1752180655544313</v>
      </c>
      <c r="N15" s="460">
        <f t="shared" si="9"/>
        <v>5.3371666516927663</v>
      </c>
      <c r="O15" s="460">
        <f t="shared" si="9"/>
        <v>6.393568775121973</v>
      </c>
      <c r="P15" s="460">
        <f t="shared" si="9"/>
        <v>8.2248897465244291</v>
      </c>
      <c r="Q15" s="460">
        <f t="shared" si="9"/>
        <v>2.578661802102336</v>
      </c>
      <c r="R15" s="460">
        <f t="shared" si="9"/>
        <v>2.1353822836629544</v>
      </c>
      <c r="S15" s="460">
        <f>S14/$B$14*100</f>
        <v>5.3077917664384131</v>
      </c>
      <c r="T15" s="460">
        <f>T14/$B$14*100</f>
        <v>10.041523275299708</v>
      </c>
      <c r="U15" s="460">
        <f>U14/$B$14*100</f>
        <v>3.1935031503783193</v>
      </c>
      <c r="V15" s="461">
        <f>V14/$B$14*100</f>
        <v>4.0196717981570389</v>
      </c>
    </row>
    <row r="16" spans="1:22" ht="23.25" customHeight="1">
      <c r="A16" s="425" t="s">
        <v>24</v>
      </c>
      <c r="B16" s="465">
        <f>SUM(C16:V16)</f>
        <v>1498649</v>
      </c>
      <c r="C16" s="456">
        <v>5490</v>
      </c>
      <c r="D16" s="456">
        <v>62257</v>
      </c>
      <c r="E16" s="456">
        <v>57949</v>
      </c>
      <c r="F16" s="456">
        <v>130273</v>
      </c>
      <c r="G16" s="456">
        <v>88095</v>
      </c>
      <c r="H16" s="456">
        <v>119561</v>
      </c>
      <c r="I16" s="456">
        <v>62040</v>
      </c>
      <c r="J16" s="456">
        <v>62136</v>
      </c>
      <c r="K16" s="456">
        <v>52306</v>
      </c>
      <c r="L16" s="456">
        <v>84924</v>
      </c>
      <c r="M16" s="456">
        <v>63282</v>
      </c>
      <c r="N16" s="456">
        <v>82648</v>
      </c>
      <c r="O16" s="456">
        <v>98954</v>
      </c>
      <c r="P16" s="456">
        <v>119588</v>
      </c>
      <c r="Q16" s="456">
        <v>38677</v>
      </c>
      <c r="R16" s="456">
        <v>33398</v>
      </c>
      <c r="S16" s="456">
        <v>86174</v>
      </c>
      <c r="T16" s="456">
        <v>143583</v>
      </c>
      <c r="U16" s="456">
        <v>50042</v>
      </c>
      <c r="V16" s="457">
        <v>57272</v>
      </c>
    </row>
    <row r="17" spans="1:22" ht="23.25" customHeight="1">
      <c r="A17" s="427" t="s">
        <v>4</v>
      </c>
      <c r="B17" s="466">
        <f>B16/31</f>
        <v>48343.516129032258</v>
      </c>
      <c r="C17" s="466">
        <f t="shared" ref="C17:V17" si="10">C16/31</f>
        <v>177.09677419354838</v>
      </c>
      <c r="D17" s="466">
        <f t="shared" si="10"/>
        <v>2008.2903225806451</v>
      </c>
      <c r="E17" s="466">
        <f t="shared" si="10"/>
        <v>1869.3225806451612</v>
      </c>
      <c r="F17" s="466">
        <f t="shared" si="10"/>
        <v>4202.3548387096771</v>
      </c>
      <c r="G17" s="466">
        <f t="shared" si="10"/>
        <v>2841.7741935483873</v>
      </c>
      <c r="H17" s="466">
        <f t="shared" si="10"/>
        <v>3856.8064516129034</v>
      </c>
      <c r="I17" s="466">
        <f t="shared" si="10"/>
        <v>2001.2903225806451</v>
      </c>
      <c r="J17" s="466">
        <f t="shared" si="10"/>
        <v>2004.3870967741937</v>
      </c>
      <c r="K17" s="466">
        <f t="shared" si="10"/>
        <v>1687.2903225806451</v>
      </c>
      <c r="L17" s="466">
        <f t="shared" si="10"/>
        <v>2739.483870967742</v>
      </c>
      <c r="M17" s="466">
        <f t="shared" si="10"/>
        <v>2041.3548387096773</v>
      </c>
      <c r="N17" s="466">
        <f t="shared" si="10"/>
        <v>2666.0645161290322</v>
      </c>
      <c r="O17" s="466">
        <f t="shared" si="10"/>
        <v>3192.0645161290322</v>
      </c>
      <c r="P17" s="466">
        <f t="shared" si="10"/>
        <v>3857.6774193548385</v>
      </c>
      <c r="Q17" s="466">
        <f t="shared" si="10"/>
        <v>1247.6451612903227</v>
      </c>
      <c r="R17" s="466">
        <f t="shared" si="10"/>
        <v>1077.3548387096773</v>
      </c>
      <c r="S17" s="466">
        <f t="shared" si="10"/>
        <v>2779.8064516129034</v>
      </c>
      <c r="T17" s="466">
        <f t="shared" si="10"/>
        <v>4631.7096774193551</v>
      </c>
      <c r="U17" s="466">
        <f t="shared" si="10"/>
        <v>1614.258064516129</v>
      </c>
      <c r="V17" s="470">
        <f t="shared" si="10"/>
        <v>1847.483870967742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0.36632994116701106</v>
      </c>
      <c r="D18" s="453">
        <f t="shared" ref="D18:R18" si="11">D17/$B$17*100</f>
        <v>4.1542082235400022</v>
      </c>
      <c r="E18" s="453">
        <f t="shared" si="11"/>
        <v>3.8667493188865434</v>
      </c>
      <c r="F18" s="453">
        <f t="shared" si="11"/>
        <v>8.6926958880965444</v>
      </c>
      <c r="G18" s="453">
        <f t="shared" si="11"/>
        <v>5.8782943838083499</v>
      </c>
      <c r="H18" s="453">
        <f t="shared" si="11"/>
        <v>7.9779187788468153</v>
      </c>
      <c r="I18" s="453">
        <f t="shared" si="11"/>
        <v>4.1397285154829451</v>
      </c>
      <c r="J18" s="453">
        <f t="shared" si="11"/>
        <v>4.1461342849459752</v>
      </c>
      <c r="K18" s="453">
        <f t="shared" si="11"/>
        <v>3.4902101826378291</v>
      </c>
      <c r="L18" s="453">
        <f t="shared" si="11"/>
        <v>5.6667038112326509</v>
      </c>
      <c r="M18" s="453">
        <f t="shared" si="11"/>
        <v>4.2226031579108918</v>
      </c>
      <c r="N18" s="453">
        <f t="shared" si="11"/>
        <v>5.5148336935466542</v>
      </c>
      <c r="O18" s="453">
        <f t="shared" si="11"/>
        <v>6.6028803275483456</v>
      </c>
      <c r="P18" s="453">
        <f t="shared" si="11"/>
        <v>7.9797204015082919</v>
      </c>
      <c r="Q18" s="453">
        <f t="shared" si="11"/>
        <v>2.5807910991833314</v>
      </c>
      <c r="R18" s="453">
        <f t="shared" si="11"/>
        <v>2.2285405054819374</v>
      </c>
      <c r="S18" s="453">
        <f>S17/$B$17*100</f>
        <v>5.7501122677825167</v>
      </c>
      <c r="T18" s="453">
        <f>T17/$B$17*100</f>
        <v>9.5808291334395186</v>
      </c>
      <c r="U18" s="453">
        <f>U17/$B$17*100</f>
        <v>3.3391407861347124</v>
      </c>
      <c r="V18" s="455">
        <f>V17/$B$17*100</f>
        <v>3.8215752988191367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7" activeCellId="1" sqref="O14 B7"/>
    </sheetView>
  </sheetViews>
  <sheetFormatPr defaultRowHeight="13.5"/>
  <sheetData>
    <row r="1" spans="1:22" ht="25.5">
      <c r="A1" s="507" t="s">
        <v>193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8463453</v>
      </c>
      <c r="C4" s="380">
        <f>'2023.1분기'!C4+'2023.2분기'!C7</f>
        <v>31128</v>
      </c>
      <c r="D4" s="380">
        <f>'2023.1분기'!D4+'2023.2분기'!D7</f>
        <v>358907</v>
      </c>
      <c r="E4" s="380">
        <f>'2023.1분기'!E4+'2023.2분기'!E7</f>
        <v>324274</v>
      </c>
      <c r="F4" s="380">
        <f>'2023.1분기'!F4+'2023.2분기'!F7</f>
        <v>702789</v>
      </c>
      <c r="G4" s="380">
        <f>'2023.1분기'!G4+'2023.2분기'!G7</f>
        <v>522483</v>
      </c>
      <c r="H4" s="380">
        <f>'2023.1분기'!H4+'2023.2분기'!H7</f>
        <v>690286</v>
      </c>
      <c r="I4" s="380">
        <f>'2023.1분기'!I4+'2023.2분기'!I7</f>
        <v>346891</v>
      </c>
      <c r="J4" s="380">
        <f>'2023.1분기'!J4+'2023.2분기'!J7</f>
        <v>363765</v>
      </c>
      <c r="K4" s="380">
        <f>'2023.1분기'!K4+'2023.2분기'!K7</f>
        <v>299384</v>
      </c>
      <c r="L4" s="380">
        <f>'2023.1분기'!L4+'2023.2분기'!L7</f>
        <v>478722</v>
      </c>
      <c r="M4" s="380">
        <f>'2023.1분기'!M4+'2023.2분기'!M7</f>
        <v>358802</v>
      </c>
      <c r="N4" s="380">
        <f>'2023.1분기'!N4+'2023.2분기'!N7</f>
        <v>453889</v>
      </c>
      <c r="O4" s="380">
        <f>'2023.1분기'!O4+'2023.2분기'!O7</f>
        <v>546504</v>
      </c>
      <c r="P4" s="380">
        <f>'2023.1분기'!P4+'2023.2분기'!P7</f>
        <v>674621</v>
      </c>
      <c r="Q4" s="380">
        <f>'2023.1분기'!Q4+'2023.2분기'!Q7</f>
        <v>215032</v>
      </c>
      <c r="R4" s="380">
        <f>'2023.1분기'!R4+'2023.2분기'!R7</f>
        <v>188850</v>
      </c>
      <c r="S4" s="380">
        <f>'2023.1분기'!S4+'2023.2분기'!S7</f>
        <v>467457</v>
      </c>
      <c r="T4" s="380">
        <f>'2023.1분기'!T4+'2023.2분기'!T7</f>
        <v>842886</v>
      </c>
      <c r="U4" s="380">
        <f>'2023.1분기'!U4+'2023.2분기'!U7</f>
        <v>274863</v>
      </c>
      <c r="V4" s="381">
        <f>'2023.1분기'!V4+'2023.2분기'!V7</f>
        <v>321920</v>
      </c>
    </row>
    <row r="5" spans="1:22" ht="23.25" customHeight="1">
      <c r="A5" s="387" t="s">
        <v>4</v>
      </c>
      <c r="B5" s="433">
        <f>B4/181</f>
        <v>46759.408839779004</v>
      </c>
      <c r="C5" s="433">
        <f>C4/181</f>
        <v>171.97790055248618</v>
      </c>
      <c r="D5" s="433">
        <f t="shared" ref="D5:V5" si="0">D4/181</f>
        <v>1982.9116022099447</v>
      </c>
      <c r="E5" s="433">
        <f t="shared" si="0"/>
        <v>1791.5690607734807</v>
      </c>
      <c r="F5" s="433">
        <f t="shared" si="0"/>
        <v>3882.8121546961324</v>
      </c>
      <c r="G5" s="433">
        <f t="shared" si="0"/>
        <v>2886.6464088397788</v>
      </c>
      <c r="H5" s="433">
        <f t="shared" si="0"/>
        <v>3813.7348066298341</v>
      </c>
      <c r="I5" s="433">
        <f t="shared" si="0"/>
        <v>1916.5248618784531</v>
      </c>
      <c r="J5" s="433">
        <f t="shared" si="0"/>
        <v>2009.7513812154696</v>
      </c>
      <c r="K5" s="433">
        <f t="shared" si="0"/>
        <v>1654.0552486187846</v>
      </c>
      <c r="L5" s="433">
        <f t="shared" si="0"/>
        <v>2644.8729281767955</v>
      </c>
      <c r="M5" s="433">
        <f t="shared" si="0"/>
        <v>1982.3314917127072</v>
      </c>
      <c r="N5" s="433">
        <f t="shared" si="0"/>
        <v>2507.6740331491715</v>
      </c>
      <c r="O5" s="433">
        <f t="shared" si="0"/>
        <v>3019.3591160220994</v>
      </c>
      <c r="P5" s="433">
        <f t="shared" si="0"/>
        <v>3727.1878453038676</v>
      </c>
      <c r="Q5" s="433">
        <f t="shared" si="0"/>
        <v>1188.0220994475137</v>
      </c>
      <c r="R5" s="433">
        <f t="shared" si="0"/>
        <v>1043.3701657458564</v>
      </c>
      <c r="S5" s="433">
        <f t="shared" si="0"/>
        <v>2582.6353591160223</v>
      </c>
      <c r="T5" s="433">
        <f t="shared" si="0"/>
        <v>4656.8287292817677</v>
      </c>
      <c r="U5" s="433">
        <f t="shared" si="0"/>
        <v>1518.5801104972375</v>
      </c>
      <c r="V5" s="435">
        <f t="shared" si="0"/>
        <v>1778.5635359116022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0.36779314542185082</v>
      </c>
      <c r="D6" s="384">
        <f>D5/$B$5*100</f>
        <v>4.2406686727036824</v>
      </c>
      <c r="E6" s="384">
        <f t="shared" ref="E6:V6" si="1">E5/$B$5*100</f>
        <v>3.8314621703458389</v>
      </c>
      <c r="F6" s="384">
        <f>F5/$B$5*100</f>
        <v>8.3038093317231159</v>
      </c>
      <c r="G6" s="384">
        <f t="shared" si="1"/>
        <v>6.1734022744617354</v>
      </c>
      <c r="H6" s="384">
        <f t="shared" si="1"/>
        <v>8.1560800302193446</v>
      </c>
      <c r="I6" s="384">
        <f t="shared" si="1"/>
        <v>4.0986935237898763</v>
      </c>
      <c r="J6" s="384">
        <f t="shared" si="1"/>
        <v>4.2980684125025563</v>
      </c>
      <c r="K6" s="384">
        <f t="shared" si="1"/>
        <v>3.5373741663124973</v>
      </c>
      <c r="L6" s="384">
        <f t="shared" si="1"/>
        <v>5.6563438114443354</v>
      </c>
      <c r="M6" s="384">
        <f t="shared" si="1"/>
        <v>4.2394280443218628</v>
      </c>
      <c r="N6" s="384">
        <f t="shared" si="1"/>
        <v>5.3629292913896967</v>
      </c>
      <c r="O6" s="384">
        <f t="shared" si="1"/>
        <v>6.4572226016969676</v>
      </c>
      <c r="P6" s="384">
        <f t="shared" si="1"/>
        <v>7.9709900911601919</v>
      </c>
      <c r="Q6" s="384">
        <f t="shared" si="1"/>
        <v>2.5407124019002647</v>
      </c>
      <c r="R6" s="384">
        <f t="shared" si="1"/>
        <v>2.2313587610163372</v>
      </c>
      <c r="S6" s="384">
        <f t="shared" si="1"/>
        <v>5.5232421093376436</v>
      </c>
      <c r="T6" s="384">
        <f t="shared" si="1"/>
        <v>9.9591266117978083</v>
      </c>
      <c r="U6" s="384">
        <f t="shared" si="1"/>
        <v>3.2476460848781223</v>
      </c>
      <c r="V6" s="385">
        <f t="shared" si="1"/>
        <v>3.8036484635762737</v>
      </c>
    </row>
    <row r="7" spans="1:22" ht="23.25" customHeight="1" thickTop="1">
      <c r="A7" s="322" t="s">
        <v>70</v>
      </c>
      <c r="B7" s="323">
        <f>B10+B13+B16</f>
        <v>4366676</v>
      </c>
      <c r="C7" s="392">
        <f>C10+C13+C16</f>
        <v>16555</v>
      </c>
      <c r="D7" s="392">
        <f t="shared" ref="D7:U7" si="2">D10+D13+D16</f>
        <v>183817</v>
      </c>
      <c r="E7" s="392">
        <f t="shared" si="2"/>
        <v>169678</v>
      </c>
      <c r="F7" s="392">
        <f t="shared" si="2"/>
        <v>370853</v>
      </c>
      <c r="G7" s="392">
        <f t="shared" si="2"/>
        <v>270361</v>
      </c>
      <c r="H7" s="392">
        <f t="shared" si="2"/>
        <v>352926</v>
      </c>
      <c r="I7" s="392">
        <f t="shared" si="2"/>
        <v>178250</v>
      </c>
      <c r="J7" s="392">
        <f t="shared" si="2"/>
        <v>186034</v>
      </c>
      <c r="K7" s="392">
        <f t="shared" si="2"/>
        <v>153267</v>
      </c>
      <c r="L7" s="392">
        <f t="shared" si="2"/>
        <v>247329</v>
      </c>
      <c r="M7" s="392">
        <f t="shared" si="2"/>
        <v>187044</v>
      </c>
      <c r="N7" s="392">
        <f t="shared" si="2"/>
        <v>233275</v>
      </c>
      <c r="O7" s="392">
        <f t="shared" si="2"/>
        <v>279631</v>
      </c>
      <c r="P7" s="392">
        <f t="shared" si="2"/>
        <v>343432</v>
      </c>
      <c r="Q7" s="392">
        <f t="shared" si="2"/>
        <v>112534</v>
      </c>
      <c r="R7" s="392">
        <f t="shared" si="2"/>
        <v>99529</v>
      </c>
      <c r="S7" s="392">
        <f t="shared" si="2"/>
        <v>243477</v>
      </c>
      <c r="T7" s="392">
        <f t="shared" si="2"/>
        <v>435319</v>
      </c>
      <c r="U7" s="392">
        <f t="shared" si="2"/>
        <v>141628</v>
      </c>
      <c r="V7" s="471">
        <f>V10+V13+V16</f>
        <v>161737</v>
      </c>
    </row>
    <row r="8" spans="1:22" ht="23.25" customHeight="1">
      <c r="A8" s="306" t="s">
        <v>4</v>
      </c>
      <c r="B8" s="360">
        <f>B7/91</f>
        <v>47985.45054945055</v>
      </c>
      <c r="C8" s="360">
        <f>C7/91</f>
        <v>181.92307692307693</v>
      </c>
      <c r="D8" s="360">
        <f t="shared" ref="D8:V8" si="3">D7/91</f>
        <v>2019.967032967033</v>
      </c>
      <c r="E8" s="360">
        <f t="shared" si="3"/>
        <v>1864.5934065934066</v>
      </c>
      <c r="F8" s="360">
        <f t="shared" si="3"/>
        <v>4075.3076923076924</v>
      </c>
      <c r="G8" s="360">
        <f t="shared" si="3"/>
        <v>2971</v>
      </c>
      <c r="H8" s="360">
        <f t="shared" si="3"/>
        <v>3878.3076923076924</v>
      </c>
      <c r="I8" s="360">
        <f t="shared" si="3"/>
        <v>1958.7912087912089</v>
      </c>
      <c r="J8" s="360">
        <f t="shared" si="3"/>
        <v>2044.3296703296703</v>
      </c>
      <c r="K8" s="360">
        <f t="shared" si="3"/>
        <v>1684.2527472527472</v>
      </c>
      <c r="L8" s="360">
        <f t="shared" si="3"/>
        <v>2717.901098901099</v>
      </c>
      <c r="M8" s="360">
        <f t="shared" si="3"/>
        <v>2055.4285714285716</v>
      </c>
      <c r="N8" s="360">
        <f t="shared" si="3"/>
        <v>2563.4615384615386</v>
      </c>
      <c r="O8" s="360">
        <f t="shared" si="3"/>
        <v>3072.868131868132</v>
      </c>
      <c r="P8" s="360">
        <f t="shared" si="3"/>
        <v>3773.9780219780218</v>
      </c>
      <c r="Q8" s="360">
        <f t="shared" si="3"/>
        <v>1236.6373626373627</v>
      </c>
      <c r="R8" s="360">
        <f t="shared" si="3"/>
        <v>1093.7252747252746</v>
      </c>
      <c r="S8" s="360">
        <f t="shared" si="3"/>
        <v>2675.5714285714284</v>
      </c>
      <c r="T8" s="360">
        <f t="shared" si="3"/>
        <v>4783.7252747252751</v>
      </c>
      <c r="U8" s="360">
        <f t="shared" si="3"/>
        <v>1556.3516483516485</v>
      </c>
      <c r="V8" s="379">
        <f t="shared" si="3"/>
        <v>1777.3296703296703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0.37912132706891927</v>
      </c>
      <c r="D9" s="328">
        <f>D8/$B$8*100</f>
        <v>4.2095406208292072</v>
      </c>
      <c r="E9" s="328">
        <f t="shared" ref="E9:V9" si="4">E8/$B$8*100</f>
        <v>3.8857474197765072</v>
      </c>
      <c r="F9" s="328">
        <f>F8/$B$8*100</f>
        <v>8.4927986413464147</v>
      </c>
      <c r="G9" s="328">
        <f t="shared" si="4"/>
        <v>6.1914600487876816</v>
      </c>
      <c r="H9" s="328">
        <f t="shared" si="4"/>
        <v>8.0822575341060343</v>
      </c>
      <c r="I9" s="328">
        <f t="shared" si="4"/>
        <v>4.0820523437049143</v>
      </c>
      <c r="J9" s="328">
        <f t="shared" si="4"/>
        <v>4.2603115046776994</v>
      </c>
      <c r="K9" s="328">
        <f t="shared" si="4"/>
        <v>3.5099237955827269</v>
      </c>
      <c r="L9" s="328">
        <f t="shared" si="4"/>
        <v>5.6640107944807454</v>
      </c>
      <c r="M9" s="328">
        <f t="shared" si="4"/>
        <v>4.2834412262324939</v>
      </c>
      <c r="N9" s="328">
        <f t="shared" si="4"/>
        <v>5.342164154152953</v>
      </c>
      <c r="O9" s="328">
        <f t="shared" si="4"/>
        <v>6.4037496713747473</v>
      </c>
      <c r="P9" s="328">
        <f t="shared" si="4"/>
        <v>7.8648381514909733</v>
      </c>
      <c r="Q9" s="328">
        <f t="shared" si="4"/>
        <v>2.5771089954922237</v>
      </c>
      <c r="R9" s="328">
        <f t="shared" si="4"/>
        <v>2.279285204581242</v>
      </c>
      <c r="S9" s="328">
        <f t="shared" si="4"/>
        <v>5.5757972425707791</v>
      </c>
      <c r="T9" s="328">
        <f t="shared" si="4"/>
        <v>9.969116096545747</v>
      </c>
      <c r="U9" s="328">
        <f t="shared" si="4"/>
        <v>3.2433823805567439</v>
      </c>
      <c r="V9" s="329">
        <f t="shared" si="4"/>
        <v>3.7038928466412435</v>
      </c>
    </row>
    <row r="10" spans="1:22" ht="23.25" customHeight="1">
      <c r="A10" s="451" t="s">
        <v>30</v>
      </c>
      <c r="B10" s="462">
        <f>SUM(C10:V10)</f>
        <v>1429526</v>
      </c>
      <c r="C10" s="452">
        <v>5301</v>
      </c>
      <c r="D10" s="452">
        <v>60421</v>
      </c>
      <c r="E10" s="452">
        <v>55120</v>
      </c>
      <c r="F10" s="452">
        <v>122242</v>
      </c>
      <c r="G10" s="452">
        <v>84338</v>
      </c>
      <c r="H10" s="452">
        <v>113024</v>
      </c>
      <c r="I10" s="452">
        <v>58006</v>
      </c>
      <c r="J10" s="452">
        <v>61208</v>
      </c>
      <c r="K10" s="452">
        <v>49989</v>
      </c>
      <c r="L10" s="452">
        <v>81163</v>
      </c>
      <c r="M10" s="452">
        <v>61337</v>
      </c>
      <c r="N10" s="452">
        <v>77201</v>
      </c>
      <c r="O10" s="452">
        <v>92978</v>
      </c>
      <c r="P10" s="452">
        <v>113263</v>
      </c>
      <c r="Q10" s="452">
        <v>36024</v>
      </c>
      <c r="R10" s="452">
        <v>32966</v>
      </c>
      <c r="S10" s="452">
        <v>81446</v>
      </c>
      <c r="T10" s="452">
        <v>142160</v>
      </c>
      <c r="U10" s="452">
        <v>47016</v>
      </c>
      <c r="V10" s="472">
        <v>54323</v>
      </c>
    </row>
    <row r="11" spans="1:22" ht="23.25" customHeight="1">
      <c r="A11" s="427" t="s">
        <v>4</v>
      </c>
      <c r="B11" s="463">
        <f>B10/30</f>
        <v>47650.866666666669</v>
      </c>
      <c r="C11" s="463">
        <f>C10/30</f>
        <v>176.7</v>
      </c>
      <c r="D11" s="463">
        <f t="shared" ref="D11:V11" si="5">D10/30</f>
        <v>2014.0333333333333</v>
      </c>
      <c r="E11" s="463">
        <f t="shared" si="5"/>
        <v>1837.3333333333333</v>
      </c>
      <c r="F11" s="463">
        <f t="shared" si="5"/>
        <v>4074.7333333333331</v>
      </c>
      <c r="G11" s="463">
        <f t="shared" si="5"/>
        <v>2811.2666666666669</v>
      </c>
      <c r="H11" s="463">
        <f t="shared" si="5"/>
        <v>3767.4666666666667</v>
      </c>
      <c r="I11" s="463">
        <f t="shared" si="5"/>
        <v>1933.5333333333333</v>
      </c>
      <c r="J11" s="463">
        <f t="shared" si="5"/>
        <v>2040.2666666666667</v>
      </c>
      <c r="K11" s="463">
        <f t="shared" si="5"/>
        <v>1666.3</v>
      </c>
      <c r="L11" s="463">
        <f t="shared" si="5"/>
        <v>2705.4333333333334</v>
      </c>
      <c r="M11" s="463">
        <f t="shared" si="5"/>
        <v>2044.5666666666666</v>
      </c>
      <c r="N11" s="463">
        <f t="shared" si="5"/>
        <v>2573.3666666666668</v>
      </c>
      <c r="O11" s="463">
        <f t="shared" si="5"/>
        <v>3099.2666666666669</v>
      </c>
      <c r="P11" s="463">
        <f t="shared" si="5"/>
        <v>3775.4333333333334</v>
      </c>
      <c r="Q11" s="463">
        <f t="shared" si="5"/>
        <v>1200.8</v>
      </c>
      <c r="R11" s="463">
        <f t="shared" si="5"/>
        <v>1098.8666666666666</v>
      </c>
      <c r="S11" s="463">
        <f t="shared" si="5"/>
        <v>2714.8666666666668</v>
      </c>
      <c r="T11" s="463">
        <f t="shared" si="5"/>
        <v>4738.666666666667</v>
      </c>
      <c r="U11" s="463">
        <f t="shared" si="5"/>
        <v>1567.2</v>
      </c>
      <c r="V11" s="473">
        <f t="shared" si="5"/>
        <v>1810.7666666666667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0.3708222165948713</v>
      </c>
      <c r="D12" s="458">
        <f t="shared" ref="D12:Q12" si="6">D11/$B$11*100</f>
        <v>4.2266457553063042</v>
      </c>
      <c r="E12" s="458">
        <f t="shared" si="6"/>
        <v>3.8558235387114328</v>
      </c>
      <c r="F12" s="458">
        <f t="shared" si="6"/>
        <v>8.5512260707395313</v>
      </c>
      <c r="G12" s="458">
        <f t="shared" si="6"/>
        <v>5.8997178085603199</v>
      </c>
      <c r="H12" s="458">
        <f t="shared" si="6"/>
        <v>7.9063969455609753</v>
      </c>
      <c r="I12" s="458">
        <f t="shared" si="6"/>
        <v>4.0577086390873616</v>
      </c>
      <c r="J12" s="458">
        <f t="shared" si="6"/>
        <v>4.2816989687490814</v>
      </c>
      <c r="K12" s="458">
        <f t="shared" si="6"/>
        <v>3.496893375846259</v>
      </c>
      <c r="L12" s="458">
        <f t="shared" si="6"/>
        <v>5.6776162168439042</v>
      </c>
      <c r="M12" s="458">
        <f t="shared" si="6"/>
        <v>4.2907229389322055</v>
      </c>
      <c r="N12" s="458">
        <f t="shared" si="6"/>
        <v>5.4004614116847121</v>
      </c>
      <c r="O12" s="458">
        <f t="shared" si="6"/>
        <v>6.5041139510579038</v>
      </c>
      <c r="P12" s="458">
        <f t="shared" si="6"/>
        <v>7.9231157740397862</v>
      </c>
      <c r="Q12" s="458">
        <f t="shared" si="6"/>
        <v>2.5199961385802006</v>
      </c>
      <c r="R12" s="458">
        <f>R11/$B$11*100</f>
        <v>2.3060790779601068</v>
      </c>
      <c r="S12" s="458">
        <f>S11/$B$11*100</f>
        <v>5.6974129886409903</v>
      </c>
      <c r="T12" s="458">
        <f>T11/$B$11*100</f>
        <v>9.9445550483167153</v>
      </c>
      <c r="U12" s="458">
        <f>U11/$B$11*100</f>
        <v>3.288922342091015</v>
      </c>
      <c r="V12" s="474">
        <f>V11/$B$11*100</f>
        <v>3.8000707926963204</v>
      </c>
    </row>
    <row r="13" spans="1:22" ht="23.25" customHeight="1">
      <c r="A13" s="425" t="s">
        <v>77</v>
      </c>
      <c r="B13" s="465">
        <f>SUM(C13:V13)</f>
        <v>1513541</v>
      </c>
      <c r="C13" s="456">
        <v>5553</v>
      </c>
      <c r="D13" s="456">
        <v>63160</v>
      </c>
      <c r="E13" s="456">
        <v>58123</v>
      </c>
      <c r="F13" s="456">
        <v>130813</v>
      </c>
      <c r="G13" s="456">
        <v>96170</v>
      </c>
      <c r="H13" s="456">
        <v>124716</v>
      </c>
      <c r="I13" s="456">
        <v>61337</v>
      </c>
      <c r="J13" s="456">
        <v>62993</v>
      </c>
      <c r="K13" s="456">
        <v>52605</v>
      </c>
      <c r="L13" s="456">
        <v>86006</v>
      </c>
      <c r="M13" s="456">
        <v>64551</v>
      </c>
      <c r="N13" s="456">
        <v>80691</v>
      </c>
      <c r="O13" s="456">
        <v>96109</v>
      </c>
      <c r="P13" s="456">
        <v>118236</v>
      </c>
      <c r="Q13" s="456">
        <v>38647</v>
      </c>
      <c r="R13" s="456">
        <v>34212</v>
      </c>
      <c r="S13" s="456">
        <v>84423</v>
      </c>
      <c r="T13" s="456">
        <v>152509</v>
      </c>
      <c r="U13" s="456">
        <v>48753</v>
      </c>
      <c r="V13" s="475">
        <v>53934</v>
      </c>
    </row>
    <row r="14" spans="1:22" ht="23.25" customHeight="1">
      <c r="A14" s="427" t="s">
        <v>4</v>
      </c>
      <c r="B14" s="466">
        <f>B13/31</f>
        <v>48823.903225806454</v>
      </c>
      <c r="C14" s="466">
        <f>C13/31</f>
        <v>179.12903225806451</v>
      </c>
      <c r="D14" s="466">
        <f t="shared" ref="D14:V14" si="7">D13/31</f>
        <v>2037.4193548387098</v>
      </c>
      <c r="E14" s="466">
        <f t="shared" si="7"/>
        <v>1874.9354838709678</v>
      </c>
      <c r="F14" s="466">
        <f t="shared" si="7"/>
        <v>4219.7741935483873</v>
      </c>
      <c r="G14" s="466">
        <f t="shared" si="7"/>
        <v>3102.2580645161293</v>
      </c>
      <c r="H14" s="466">
        <f t="shared" si="7"/>
        <v>4023.0967741935483</v>
      </c>
      <c r="I14" s="466">
        <f t="shared" si="7"/>
        <v>1978.6129032258063</v>
      </c>
      <c r="J14" s="466">
        <f t="shared" si="7"/>
        <v>2032.0322580645161</v>
      </c>
      <c r="K14" s="466">
        <f t="shared" si="7"/>
        <v>1696.9354838709678</v>
      </c>
      <c r="L14" s="466">
        <f t="shared" si="7"/>
        <v>2774.3870967741937</v>
      </c>
      <c r="M14" s="466">
        <f t="shared" si="7"/>
        <v>2082.2903225806454</v>
      </c>
      <c r="N14" s="466">
        <f t="shared" si="7"/>
        <v>2602.9354838709678</v>
      </c>
      <c r="O14" s="466">
        <f t="shared" si="7"/>
        <v>3100.2903225806454</v>
      </c>
      <c r="P14" s="466">
        <f t="shared" si="7"/>
        <v>3814.0645161290322</v>
      </c>
      <c r="Q14" s="466">
        <f t="shared" si="7"/>
        <v>1246.6774193548388</v>
      </c>
      <c r="R14" s="466">
        <f t="shared" si="7"/>
        <v>1103.6129032258063</v>
      </c>
      <c r="S14" s="466">
        <f t="shared" si="7"/>
        <v>2723.3225806451615</v>
      </c>
      <c r="T14" s="466">
        <f t="shared" si="7"/>
        <v>4919.6451612903229</v>
      </c>
      <c r="U14" s="466">
        <f t="shared" si="7"/>
        <v>1572.6774193548388</v>
      </c>
      <c r="V14" s="476">
        <f t="shared" si="7"/>
        <v>1739.8064516129032</v>
      </c>
    </row>
    <row r="15" spans="1:22" ht="23.25" customHeight="1">
      <c r="A15" s="430" t="s">
        <v>5</v>
      </c>
      <c r="B15" s="467">
        <v>100</v>
      </c>
      <c r="C15" s="460">
        <f>C14/$B$14*100</f>
        <v>0.36688797990936484</v>
      </c>
      <c r="D15" s="460">
        <f t="shared" ref="D15:R15" si="8">D14/$B$14*100</f>
        <v>4.1729956439898226</v>
      </c>
      <c r="E15" s="460">
        <f t="shared" si="8"/>
        <v>3.840199902083921</v>
      </c>
      <c r="F15" s="460">
        <f t="shared" si="8"/>
        <v>8.6428448254787948</v>
      </c>
      <c r="G15" s="460">
        <f t="shared" si="8"/>
        <v>6.3539738930098357</v>
      </c>
      <c r="H15" s="460">
        <f t="shared" si="8"/>
        <v>8.2400146411626771</v>
      </c>
      <c r="I15" s="460">
        <f t="shared" si="8"/>
        <v>4.0525496170899888</v>
      </c>
      <c r="J15" s="460">
        <f t="shared" si="8"/>
        <v>4.1619619157987788</v>
      </c>
      <c r="K15" s="460">
        <f t="shared" si="8"/>
        <v>3.475624380178667</v>
      </c>
      <c r="L15" s="460">
        <f t="shared" si="8"/>
        <v>5.6824360886160337</v>
      </c>
      <c r="M15" s="460">
        <f t="shared" si="8"/>
        <v>4.264899332096058</v>
      </c>
      <c r="N15" s="460">
        <f t="shared" si="8"/>
        <v>5.331272823134622</v>
      </c>
      <c r="O15" s="460">
        <f t="shared" si="8"/>
        <v>6.3499436090598147</v>
      </c>
      <c r="P15" s="460">
        <f t="shared" si="8"/>
        <v>7.8118795592587178</v>
      </c>
      <c r="Q15" s="460">
        <f t="shared" si="8"/>
        <v>2.5534161281392445</v>
      </c>
      <c r="R15" s="460">
        <f t="shared" si="8"/>
        <v>2.2603946639040498</v>
      </c>
      <c r="S15" s="460">
        <f>S14/$B$14*100</f>
        <v>5.5778469166015325</v>
      </c>
      <c r="T15" s="460">
        <f>T14/$B$14*100</f>
        <v>10.076304507112791</v>
      </c>
      <c r="U15" s="460">
        <f>U14/$B$14*100</f>
        <v>3.2211218592690916</v>
      </c>
      <c r="V15" s="477">
        <f>V14/$B$14*100</f>
        <v>3.563431714106192</v>
      </c>
    </row>
    <row r="16" spans="1:22" ht="23.25" customHeight="1">
      <c r="A16" s="425" t="s">
        <v>80</v>
      </c>
      <c r="B16" s="465">
        <f>SUM(C16:V16)</f>
        <v>1423609</v>
      </c>
      <c r="C16" s="506">
        <v>5701</v>
      </c>
      <c r="D16" s="506">
        <v>60236</v>
      </c>
      <c r="E16" s="506">
        <v>56435</v>
      </c>
      <c r="F16" s="506">
        <v>117798</v>
      </c>
      <c r="G16" s="506">
        <v>89853</v>
      </c>
      <c r="H16" s="506">
        <v>115186</v>
      </c>
      <c r="I16" s="506">
        <v>58907</v>
      </c>
      <c r="J16" s="506">
        <v>61833</v>
      </c>
      <c r="K16" s="506">
        <v>50673</v>
      </c>
      <c r="L16" s="506">
        <v>80160</v>
      </c>
      <c r="M16" s="506">
        <v>61156</v>
      </c>
      <c r="N16" s="506">
        <v>75383</v>
      </c>
      <c r="O16" s="506">
        <v>90544</v>
      </c>
      <c r="P16" s="506">
        <v>111933</v>
      </c>
      <c r="Q16" s="506">
        <v>37863</v>
      </c>
      <c r="R16" s="506">
        <v>32351</v>
      </c>
      <c r="S16" s="506">
        <v>77608</v>
      </c>
      <c r="T16" s="506">
        <v>140650</v>
      </c>
      <c r="U16" s="506">
        <v>45859</v>
      </c>
      <c r="V16" s="506">
        <v>53480</v>
      </c>
    </row>
    <row r="17" spans="1:22" ht="23.25" customHeight="1">
      <c r="A17" s="427" t="s">
        <v>4</v>
      </c>
      <c r="B17" s="466">
        <f>B16/30</f>
        <v>47453.633333333331</v>
      </c>
      <c r="C17" s="466">
        <f>C16/30</f>
        <v>190.03333333333333</v>
      </c>
      <c r="D17" s="466">
        <f t="shared" ref="D17:V17" si="9">D16/30</f>
        <v>2007.8666666666666</v>
      </c>
      <c r="E17" s="466">
        <f t="shared" si="9"/>
        <v>1881.1666666666667</v>
      </c>
      <c r="F17" s="466">
        <f t="shared" si="9"/>
        <v>3926.6</v>
      </c>
      <c r="G17" s="466">
        <f t="shared" si="9"/>
        <v>2995.1</v>
      </c>
      <c r="H17" s="466">
        <f t="shared" si="9"/>
        <v>3839.5333333333333</v>
      </c>
      <c r="I17" s="466">
        <f t="shared" si="9"/>
        <v>1963.5666666666666</v>
      </c>
      <c r="J17" s="466">
        <f t="shared" si="9"/>
        <v>2061.1</v>
      </c>
      <c r="K17" s="466">
        <f t="shared" si="9"/>
        <v>1689.1</v>
      </c>
      <c r="L17" s="466">
        <f t="shared" si="9"/>
        <v>2672</v>
      </c>
      <c r="M17" s="466">
        <f t="shared" si="9"/>
        <v>2038.5333333333333</v>
      </c>
      <c r="N17" s="466">
        <f t="shared" si="9"/>
        <v>2512.7666666666669</v>
      </c>
      <c r="O17" s="466">
        <f t="shared" si="9"/>
        <v>3018.1333333333332</v>
      </c>
      <c r="P17" s="466">
        <f t="shared" si="9"/>
        <v>3731.1</v>
      </c>
      <c r="Q17" s="466">
        <f t="shared" si="9"/>
        <v>1262.0999999999999</v>
      </c>
      <c r="R17" s="466">
        <f t="shared" si="9"/>
        <v>1078.3666666666666</v>
      </c>
      <c r="S17" s="466">
        <f t="shared" si="9"/>
        <v>2586.9333333333334</v>
      </c>
      <c r="T17" s="466">
        <f t="shared" si="9"/>
        <v>4688.333333333333</v>
      </c>
      <c r="U17" s="466">
        <f t="shared" si="9"/>
        <v>1528.6333333333334</v>
      </c>
      <c r="V17" s="476">
        <f t="shared" si="9"/>
        <v>1782.6666666666667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0.40046108165936012</v>
      </c>
      <c r="D18" s="453">
        <f t="shared" ref="D18:R18" si="10">D17/$B$17*100</f>
        <v>4.2312179819037388</v>
      </c>
      <c r="E18" s="453">
        <f t="shared" si="10"/>
        <v>3.9642205127952974</v>
      </c>
      <c r="F18" s="453">
        <f t="shared" si="10"/>
        <v>8.2746034901437131</v>
      </c>
      <c r="G18" s="453">
        <f t="shared" si="10"/>
        <v>6.3116347255461296</v>
      </c>
      <c r="H18" s="453">
        <f t="shared" si="10"/>
        <v>8.0911261448895022</v>
      </c>
      <c r="I18" s="453">
        <f t="shared" si="10"/>
        <v>4.1378636971247023</v>
      </c>
      <c r="J18" s="453">
        <f t="shared" si="10"/>
        <v>4.3433976604531157</v>
      </c>
      <c r="K18" s="453">
        <f t="shared" si="10"/>
        <v>3.5594745467329867</v>
      </c>
      <c r="L18" s="453">
        <f t="shared" si="10"/>
        <v>5.6307595695166306</v>
      </c>
      <c r="M18" s="453">
        <f t="shared" si="10"/>
        <v>4.2958424679810259</v>
      </c>
      <c r="N18" s="453">
        <f t="shared" si="10"/>
        <v>5.29520394996098</v>
      </c>
      <c r="O18" s="453">
        <f t="shared" si="10"/>
        <v>6.3601733341106996</v>
      </c>
      <c r="P18" s="453">
        <f t="shared" si="10"/>
        <v>7.8626223914010103</v>
      </c>
      <c r="Q18" s="453">
        <f t="shared" si="10"/>
        <v>2.6596488221133754</v>
      </c>
      <c r="R18" s="453">
        <f t="shared" si="10"/>
        <v>2.2724638577025011</v>
      </c>
      <c r="S18" s="453">
        <f>S17/$B$17*100</f>
        <v>5.4514968646587656</v>
      </c>
      <c r="T18" s="453">
        <f>T17/$B$17*100</f>
        <v>9.8798195290982278</v>
      </c>
      <c r="U18" s="453">
        <f>U17/$B$17*100</f>
        <v>3.2213198989329235</v>
      </c>
      <c r="V18" s="478">
        <f>V17/$B$17*100</f>
        <v>3.7566494732753171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I5" sqref="I5"/>
    </sheetView>
  </sheetViews>
  <sheetFormatPr defaultRowHeight="13.5"/>
  <sheetData>
    <row r="1" spans="1:22" ht="25.5">
      <c r="A1" s="507" t="s">
        <v>194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B7+'2023.2분기'!B7+'2023.1분기'!B7</f>
        <v>12516122</v>
      </c>
      <c r="C4" s="380">
        <f>C7+'2023.2분기'!C4</f>
        <v>46595</v>
      </c>
      <c r="D4" s="380">
        <f>D7+'2023.2분기'!D4</f>
        <v>530040</v>
      </c>
      <c r="E4" s="380">
        <f>E7+'2023.2분기'!E4</f>
        <v>482807</v>
      </c>
      <c r="F4" s="380">
        <f>F7+'2023.2분기'!F4</f>
        <v>1025616</v>
      </c>
      <c r="G4" s="380">
        <f>G7+'2023.2분기'!G4</f>
        <v>779397</v>
      </c>
      <c r="H4" s="380">
        <f>H7+'2023.2분기'!H4</f>
        <v>1026942</v>
      </c>
      <c r="I4" s="380">
        <f>I7+'2023.2분기'!I4</f>
        <v>514536</v>
      </c>
      <c r="J4" s="380">
        <f>J7+'2023.2분기'!J4</f>
        <v>545722</v>
      </c>
      <c r="K4" s="380">
        <f>K7+'2023.2분기'!K4</f>
        <v>444702</v>
      </c>
      <c r="L4" s="380">
        <f>L7+'2023.2분기'!L4</f>
        <v>717638</v>
      </c>
      <c r="M4" s="380">
        <f>M7+'2023.2분기'!M4</f>
        <v>533218</v>
      </c>
      <c r="N4" s="380">
        <f>N7+'2023.2분기'!N4</f>
        <v>664081</v>
      </c>
      <c r="O4" s="380">
        <f>O7+'2023.2분기'!O4</f>
        <v>801700</v>
      </c>
      <c r="P4" s="380">
        <f>P7+'2023.2분기'!P4</f>
        <v>991448</v>
      </c>
      <c r="Q4" s="380">
        <f>Q7+'2023.2분기'!Q4</f>
        <v>318859</v>
      </c>
      <c r="R4" s="380">
        <f>R7+'2023.2분기'!R4</f>
        <v>278792</v>
      </c>
      <c r="S4" s="380">
        <f>S7+'2023.2분기'!S4</f>
        <v>683574</v>
      </c>
      <c r="T4" s="380">
        <f>T7+'2023.2분기'!T4</f>
        <v>1249984</v>
      </c>
      <c r="U4" s="380">
        <f>U7+'2023.2분기'!U4</f>
        <v>404386</v>
      </c>
      <c r="V4" s="380">
        <f>V7+'2023.2분기'!V4</f>
        <v>476085</v>
      </c>
    </row>
    <row r="5" spans="1:22" ht="23.25" customHeight="1">
      <c r="A5" s="387" t="s">
        <v>4</v>
      </c>
      <c r="B5" s="433">
        <f>B4/273</f>
        <v>45846.600732600731</v>
      </c>
      <c r="C5" s="433">
        <f>C4/273</f>
        <v>170.67765567765568</v>
      </c>
      <c r="D5" s="433">
        <f t="shared" ref="D5:V5" si="0">D4/273</f>
        <v>1941.5384615384614</v>
      </c>
      <c r="E5" s="433">
        <f t="shared" si="0"/>
        <v>1768.5238095238096</v>
      </c>
      <c r="F5" s="433">
        <f t="shared" si="0"/>
        <v>3756.835164835165</v>
      </c>
      <c r="G5" s="433">
        <f t="shared" si="0"/>
        <v>2854.934065934066</v>
      </c>
      <c r="H5" s="433">
        <f t="shared" si="0"/>
        <v>3761.6923076923076</v>
      </c>
      <c r="I5" s="433">
        <f t="shared" si="0"/>
        <v>1884.7472527472528</v>
      </c>
      <c r="J5" s="433">
        <f t="shared" si="0"/>
        <v>1998.981684981685</v>
      </c>
      <c r="K5" s="433">
        <f t="shared" si="0"/>
        <v>1628.9450549450548</v>
      </c>
      <c r="L5" s="433">
        <f t="shared" si="0"/>
        <v>2628.7106227106228</v>
      </c>
      <c r="M5" s="433">
        <f t="shared" si="0"/>
        <v>1953.1794871794871</v>
      </c>
      <c r="N5" s="433">
        <f t="shared" si="0"/>
        <v>2432.5311355311355</v>
      </c>
      <c r="O5" s="433">
        <f t="shared" si="0"/>
        <v>2936.6300366300366</v>
      </c>
      <c r="P5" s="433">
        <f t="shared" si="0"/>
        <v>3631.6776556776558</v>
      </c>
      <c r="Q5" s="433">
        <f t="shared" si="0"/>
        <v>1167.981684981685</v>
      </c>
      <c r="R5" s="433">
        <f t="shared" si="0"/>
        <v>1021.2161172161173</v>
      </c>
      <c r="S5" s="433">
        <f t="shared" si="0"/>
        <v>2503.934065934066</v>
      </c>
      <c r="T5" s="433">
        <f t="shared" si="0"/>
        <v>4578.6959706959706</v>
      </c>
      <c r="U5" s="433">
        <f t="shared" si="0"/>
        <v>1481.2673992673992</v>
      </c>
      <c r="V5" s="435">
        <f t="shared" si="0"/>
        <v>1743.901098901099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0.37227984834280142</v>
      </c>
      <c r="D6" s="384">
        <f>D5/$B$5*100</f>
        <v>4.2348580494821002</v>
      </c>
      <c r="E6" s="384">
        <f t="shared" ref="E6:V6" si="1">E5/$B$5*100</f>
        <v>3.857480775594869</v>
      </c>
      <c r="F6" s="384">
        <f>F5/$B$5*100</f>
        <v>8.1943592432224612</v>
      </c>
      <c r="G6" s="384">
        <f t="shared" si="1"/>
        <v>6.2271444781378769</v>
      </c>
      <c r="H6" s="384">
        <f t="shared" si="1"/>
        <v>8.2049535790718569</v>
      </c>
      <c r="I6" s="384">
        <f t="shared" si="1"/>
        <v>4.1109858149353293</v>
      </c>
      <c r="J6" s="384">
        <f t="shared" si="1"/>
        <v>4.3601524497763764</v>
      </c>
      <c r="K6" s="384">
        <f t="shared" si="1"/>
        <v>3.5530334395909531</v>
      </c>
      <c r="L6" s="384">
        <f t="shared" si="1"/>
        <v>5.7337088916199441</v>
      </c>
      <c r="M6" s="384">
        <f t="shared" si="1"/>
        <v>4.2602493008617204</v>
      </c>
      <c r="N6" s="384">
        <f t="shared" si="1"/>
        <v>5.3058047852202144</v>
      </c>
      <c r="O6" s="384">
        <f t="shared" si="1"/>
        <v>6.405338650422232</v>
      </c>
      <c r="P6" s="384">
        <f t="shared" si="1"/>
        <v>7.9213673372630922</v>
      </c>
      <c r="Q6" s="384">
        <f t="shared" si="1"/>
        <v>2.5475862251901988</v>
      </c>
      <c r="R6" s="384">
        <f t="shared" si="1"/>
        <v>2.2274631071828801</v>
      </c>
      <c r="S6" s="384">
        <f t="shared" si="1"/>
        <v>5.4615479139624883</v>
      </c>
      <c r="T6" s="384">
        <f t="shared" si="1"/>
        <v>9.986991178257929</v>
      </c>
      <c r="U6" s="384">
        <f t="shared" si="1"/>
        <v>3.2309208874761683</v>
      </c>
      <c r="V6" s="385">
        <f t="shared" si="1"/>
        <v>3.8037740443885095</v>
      </c>
    </row>
    <row r="7" spans="1:22" ht="23.25" customHeight="1" thickTop="1">
      <c r="A7" s="322" t="s">
        <v>70</v>
      </c>
      <c r="B7" s="323">
        <f>B10+B13+B16</f>
        <v>4052669</v>
      </c>
      <c r="C7" s="392">
        <f>C10+C13+C16</f>
        <v>15467</v>
      </c>
      <c r="D7" s="392">
        <f t="shared" ref="D7:U7" si="2">D10+D13+D16</f>
        <v>171133</v>
      </c>
      <c r="E7" s="392">
        <f t="shared" si="2"/>
        <v>158533</v>
      </c>
      <c r="F7" s="392">
        <f t="shared" si="2"/>
        <v>322827</v>
      </c>
      <c r="G7" s="392">
        <f t="shared" si="2"/>
        <v>256914</v>
      </c>
      <c r="H7" s="392">
        <f t="shared" si="2"/>
        <v>336656</v>
      </c>
      <c r="I7" s="392">
        <f t="shared" si="2"/>
        <v>167645</v>
      </c>
      <c r="J7" s="392">
        <f t="shared" si="2"/>
        <v>181957</v>
      </c>
      <c r="K7" s="392">
        <f t="shared" si="2"/>
        <v>145318</v>
      </c>
      <c r="L7" s="392">
        <f t="shared" si="2"/>
        <v>238916</v>
      </c>
      <c r="M7" s="392">
        <f t="shared" si="2"/>
        <v>174416</v>
      </c>
      <c r="N7" s="392">
        <f t="shared" si="2"/>
        <v>210192</v>
      </c>
      <c r="O7" s="392">
        <f t="shared" si="2"/>
        <v>255196</v>
      </c>
      <c r="P7" s="392">
        <f t="shared" si="2"/>
        <v>316827</v>
      </c>
      <c r="Q7" s="392">
        <f t="shared" si="2"/>
        <v>103827</v>
      </c>
      <c r="R7" s="392">
        <f t="shared" si="2"/>
        <v>89942</v>
      </c>
      <c r="S7" s="392">
        <f t="shared" si="2"/>
        <v>216117</v>
      </c>
      <c r="T7" s="392">
        <f t="shared" si="2"/>
        <v>407098</v>
      </c>
      <c r="U7" s="392">
        <f t="shared" si="2"/>
        <v>129523</v>
      </c>
      <c r="V7" s="471">
        <f>V10+V13+V16</f>
        <v>154165</v>
      </c>
    </row>
    <row r="8" spans="1:22" ht="23.25" customHeight="1">
      <c r="A8" s="306" t="s">
        <v>4</v>
      </c>
      <c r="B8" s="360">
        <f>B7/91</f>
        <v>44534.824175824178</v>
      </c>
      <c r="C8" s="360">
        <f>C7/91</f>
        <v>169.96703296703296</v>
      </c>
      <c r="D8" s="360">
        <f t="shared" ref="D8:V8" si="3">D7/91</f>
        <v>1880.5824175824175</v>
      </c>
      <c r="E8" s="360">
        <f t="shared" si="3"/>
        <v>1742.1208791208792</v>
      </c>
      <c r="F8" s="360">
        <f t="shared" si="3"/>
        <v>3547.5494505494507</v>
      </c>
      <c r="G8" s="360">
        <f t="shared" si="3"/>
        <v>2823.2307692307691</v>
      </c>
      <c r="H8" s="360">
        <f t="shared" si="3"/>
        <v>3699.5164835164837</v>
      </c>
      <c r="I8" s="360">
        <f t="shared" si="3"/>
        <v>1842.2527472527472</v>
      </c>
      <c r="J8" s="360">
        <f t="shared" si="3"/>
        <v>1999.5274725274726</v>
      </c>
      <c r="K8" s="360">
        <f t="shared" si="3"/>
        <v>1596.901098901099</v>
      </c>
      <c r="L8" s="360">
        <f t="shared" si="3"/>
        <v>2625.4505494505493</v>
      </c>
      <c r="M8" s="360">
        <f t="shared" si="3"/>
        <v>1916.6593406593406</v>
      </c>
      <c r="N8" s="360">
        <f t="shared" si="3"/>
        <v>2309.802197802198</v>
      </c>
      <c r="O8" s="360">
        <f t="shared" si="3"/>
        <v>2804.3516483516482</v>
      </c>
      <c r="P8" s="360">
        <f t="shared" si="3"/>
        <v>3481.6153846153848</v>
      </c>
      <c r="Q8" s="360">
        <f t="shared" si="3"/>
        <v>1140.9560439560439</v>
      </c>
      <c r="R8" s="360">
        <f t="shared" si="3"/>
        <v>988.37362637362639</v>
      </c>
      <c r="S8" s="360">
        <f t="shared" si="3"/>
        <v>2374.9120879120878</v>
      </c>
      <c r="T8" s="360">
        <f t="shared" si="3"/>
        <v>4473.6043956043959</v>
      </c>
      <c r="U8" s="360">
        <f t="shared" si="3"/>
        <v>1423.3296703296703</v>
      </c>
      <c r="V8" s="379">
        <f t="shared" si="3"/>
        <v>1694.1208791208792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0.38164972268892428</v>
      </c>
      <c r="D9" s="328">
        <f>D8/$B$8*100</f>
        <v>4.2227233460220903</v>
      </c>
      <c r="E9" s="328">
        <f t="shared" ref="E9:V9" si="4">E8/$B$8*100</f>
        <v>3.9118171259483567</v>
      </c>
      <c r="F9" s="328">
        <f>F8/$B$8*100</f>
        <v>7.9657874847415364</v>
      </c>
      <c r="G9" s="328">
        <f t="shared" si="4"/>
        <v>6.3393778273034389</v>
      </c>
      <c r="H9" s="328">
        <f t="shared" si="4"/>
        <v>8.3070193988208754</v>
      </c>
      <c r="I9" s="328">
        <f t="shared" si="4"/>
        <v>4.1366566082746949</v>
      </c>
      <c r="J9" s="328">
        <f t="shared" si="4"/>
        <v>4.489806594123527</v>
      </c>
      <c r="K9" s="328">
        <f t="shared" si="4"/>
        <v>3.5857357213234042</v>
      </c>
      <c r="L9" s="328">
        <f t="shared" si="4"/>
        <v>5.8952754345346232</v>
      </c>
      <c r="M9" s="328">
        <f t="shared" si="4"/>
        <v>4.30373168891908</v>
      </c>
      <c r="N9" s="328">
        <f t="shared" si="4"/>
        <v>5.1865079531538347</v>
      </c>
      <c r="O9" s="328">
        <f t="shared" si="4"/>
        <v>6.2969860109473528</v>
      </c>
      <c r="P9" s="328">
        <f t="shared" si="4"/>
        <v>7.8177369037540441</v>
      </c>
      <c r="Q9" s="328">
        <f t="shared" si="4"/>
        <v>2.5619412786980629</v>
      </c>
      <c r="R9" s="328">
        <f t="shared" si="4"/>
        <v>2.2193275591961741</v>
      </c>
      <c r="S9" s="328">
        <f t="shared" si="4"/>
        <v>5.332707901878984</v>
      </c>
      <c r="T9" s="328">
        <f t="shared" si="4"/>
        <v>10.0451825698077</v>
      </c>
      <c r="U9" s="328">
        <f t="shared" si="4"/>
        <v>3.19599256687383</v>
      </c>
      <c r="V9" s="329">
        <f t="shared" si="4"/>
        <v>3.8040363029894624</v>
      </c>
    </row>
    <row r="10" spans="1:22" ht="23.25" customHeight="1">
      <c r="A10" s="451" t="s">
        <v>97</v>
      </c>
      <c r="B10" s="462">
        <f>SUM(C10:V10)</f>
        <v>1332690</v>
      </c>
      <c r="C10" s="452">
        <v>5174</v>
      </c>
      <c r="D10" s="452">
        <v>57173</v>
      </c>
      <c r="E10" s="452">
        <v>51462</v>
      </c>
      <c r="F10" s="452">
        <v>101346</v>
      </c>
      <c r="G10" s="452">
        <v>86001</v>
      </c>
      <c r="H10" s="452">
        <v>114014</v>
      </c>
      <c r="I10" s="452">
        <v>55927</v>
      </c>
      <c r="J10" s="452">
        <v>57728</v>
      </c>
      <c r="K10" s="452">
        <v>48419</v>
      </c>
      <c r="L10" s="452">
        <v>76710</v>
      </c>
      <c r="M10" s="452">
        <v>58976</v>
      </c>
      <c r="N10" s="452">
        <v>69270</v>
      </c>
      <c r="O10" s="452">
        <v>84460</v>
      </c>
      <c r="P10" s="452">
        <v>105680</v>
      </c>
      <c r="Q10" s="452">
        <v>33538</v>
      </c>
      <c r="R10" s="452">
        <v>29686</v>
      </c>
      <c r="S10" s="452">
        <v>70241</v>
      </c>
      <c r="T10" s="452">
        <v>131402</v>
      </c>
      <c r="U10" s="452">
        <v>43106</v>
      </c>
      <c r="V10" s="472">
        <v>52377</v>
      </c>
    </row>
    <row r="11" spans="1:22" ht="23.25" customHeight="1">
      <c r="A11" s="427" t="s">
        <v>4</v>
      </c>
      <c r="B11" s="463">
        <f>B10/30</f>
        <v>44423</v>
      </c>
      <c r="C11" s="463">
        <f>C10/30</f>
        <v>172.46666666666667</v>
      </c>
      <c r="D11" s="463">
        <f t="shared" ref="D11:V11" si="5">D10/30</f>
        <v>1905.7666666666667</v>
      </c>
      <c r="E11" s="463">
        <f t="shared" si="5"/>
        <v>1715.4</v>
      </c>
      <c r="F11" s="463">
        <f t="shared" si="5"/>
        <v>3378.2</v>
      </c>
      <c r="G11" s="463">
        <f t="shared" si="5"/>
        <v>2866.7</v>
      </c>
      <c r="H11" s="463">
        <f t="shared" si="5"/>
        <v>3800.4666666666667</v>
      </c>
      <c r="I11" s="463">
        <f t="shared" si="5"/>
        <v>1864.2333333333333</v>
      </c>
      <c r="J11" s="463">
        <f t="shared" si="5"/>
        <v>1924.2666666666667</v>
      </c>
      <c r="K11" s="463">
        <f t="shared" si="5"/>
        <v>1613.9666666666667</v>
      </c>
      <c r="L11" s="463">
        <f t="shared" si="5"/>
        <v>2557</v>
      </c>
      <c r="M11" s="463">
        <f t="shared" si="5"/>
        <v>1965.8666666666666</v>
      </c>
      <c r="N11" s="463">
        <f t="shared" si="5"/>
        <v>2309</v>
      </c>
      <c r="O11" s="463">
        <f t="shared" si="5"/>
        <v>2815.3333333333335</v>
      </c>
      <c r="P11" s="463">
        <f t="shared" si="5"/>
        <v>3522.6666666666665</v>
      </c>
      <c r="Q11" s="463">
        <f t="shared" si="5"/>
        <v>1117.9333333333334</v>
      </c>
      <c r="R11" s="463">
        <f t="shared" si="5"/>
        <v>989.5333333333333</v>
      </c>
      <c r="S11" s="463">
        <f t="shared" si="5"/>
        <v>2341.3666666666668</v>
      </c>
      <c r="T11" s="463">
        <f t="shared" si="5"/>
        <v>4380.0666666666666</v>
      </c>
      <c r="U11" s="463">
        <f t="shared" si="5"/>
        <v>1436.8666666666666</v>
      </c>
      <c r="V11" s="473">
        <f t="shared" si="5"/>
        <v>1745.9</v>
      </c>
    </row>
    <row r="12" spans="1:22" ht="23.25" customHeight="1">
      <c r="A12" s="430" t="s">
        <v>5</v>
      </c>
      <c r="B12" s="464">
        <v>100</v>
      </c>
      <c r="C12" s="458">
        <f>C11/$B$11*100</f>
        <v>0.38823732450907567</v>
      </c>
      <c r="D12" s="458">
        <f t="shared" ref="D12:Q12" si="6">D11/$B$11*100</f>
        <v>4.2900449466867761</v>
      </c>
      <c r="E12" s="458">
        <f t="shared" si="6"/>
        <v>3.8615131801094029</v>
      </c>
      <c r="F12" s="458">
        <f t="shared" si="6"/>
        <v>7.6046192287778851</v>
      </c>
      <c r="G12" s="458">
        <f t="shared" si="6"/>
        <v>6.4531886635301534</v>
      </c>
      <c r="H12" s="458">
        <f t="shared" si="6"/>
        <v>8.5551778733238777</v>
      </c>
      <c r="I12" s="458">
        <f t="shared" si="6"/>
        <v>4.1965498352955297</v>
      </c>
      <c r="J12" s="458">
        <f t="shared" si="6"/>
        <v>4.3316900404445144</v>
      </c>
      <c r="K12" s="458">
        <f t="shared" si="6"/>
        <v>3.6331780083890477</v>
      </c>
      <c r="L12" s="458">
        <f t="shared" si="6"/>
        <v>5.7560272831641264</v>
      </c>
      <c r="M12" s="458">
        <f t="shared" si="6"/>
        <v>4.425335224245698</v>
      </c>
      <c r="N12" s="458">
        <f t="shared" si="6"/>
        <v>5.1977579181955296</v>
      </c>
      <c r="O12" s="458">
        <f t="shared" si="6"/>
        <v>6.3375578716730825</v>
      </c>
      <c r="P12" s="458">
        <f t="shared" si="6"/>
        <v>7.9298261411130859</v>
      </c>
      <c r="Q12" s="458">
        <f t="shared" si="6"/>
        <v>2.5165642422468841</v>
      </c>
      <c r="R12" s="458">
        <f>R11/$B$11*100</f>
        <v>2.2275247807066907</v>
      </c>
      <c r="S12" s="458">
        <f>S11/$B$11*100</f>
        <v>5.2706180732203292</v>
      </c>
      <c r="T12" s="458">
        <f>T11/$B$11*100</f>
        <v>9.8599074053230673</v>
      </c>
      <c r="U12" s="458">
        <f>U11/$B$11*100</f>
        <v>3.2345106513892947</v>
      </c>
      <c r="V12" s="474">
        <f>V11/$B$11*100</f>
        <v>3.9301713076559439</v>
      </c>
    </row>
    <row r="13" spans="1:22" ht="23.25" customHeight="1">
      <c r="A13" s="425" t="s">
        <v>98</v>
      </c>
      <c r="B13" s="465">
        <f>SUM(C13:V13)</f>
        <v>1314416</v>
      </c>
      <c r="C13" s="456">
        <v>4961</v>
      </c>
      <c r="D13" s="456">
        <v>56327</v>
      </c>
      <c r="E13" s="456">
        <v>51639</v>
      </c>
      <c r="F13" s="456">
        <v>101452</v>
      </c>
      <c r="G13" s="456">
        <v>84278</v>
      </c>
      <c r="H13" s="456">
        <v>111207</v>
      </c>
      <c r="I13" s="456">
        <v>55314</v>
      </c>
      <c r="J13" s="456">
        <v>58740</v>
      </c>
      <c r="K13" s="456">
        <v>47913</v>
      </c>
      <c r="L13" s="456">
        <v>77293</v>
      </c>
      <c r="M13" s="456">
        <v>55490</v>
      </c>
      <c r="N13" s="456">
        <v>68209</v>
      </c>
      <c r="O13" s="456">
        <v>82088</v>
      </c>
      <c r="P13" s="456">
        <v>102902</v>
      </c>
      <c r="Q13" s="456">
        <v>33397</v>
      </c>
      <c r="R13" s="456">
        <v>28644</v>
      </c>
      <c r="S13" s="456">
        <v>69230</v>
      </c>
      <c r="T13" s="456">
        <v>133002</v>
      </c>
      <c r="U13" s="456">
        <v>41719</v>
      </c>
      <c r="V13" s="475">
        <v>50611</v>
      </c>
    </row>
    <row r="14" spans="1:22" ht="23.25" customHeight="1">
      <c r="A14" s="427" t="s">
        <v>4</v>
      </c>
      <c r="B14" s="466">
        <f>B13/31</f>
        <v>42400.516129032258</v>
      </c>
      <c r="C14" s="466">
        <f>C13/31</f>
        <v>160.03225806451613</v>
      </c>
      <c r="D14" s="466">
        <f t="shared" ref="D14:V14" si="7">D13/31</f>
        <v>1817</v>
      </c>
      <c r="E14" s="466">
        <f t="shared" si="7"/>
        <v>1665.7741935483871</v>
      </c>
      <c r="F14" s="466">
        <f t="shared" si="7"/>
        <v>3272.6451612903224</v>
      </c>
      <c r="G14" s="466">
        <f t="shared" si="7"/>
        <v>2718.6451612903224</v>
      </c>
      <c r="H14" s="466">
        <f t="shared" si="7"/>
        <v>3587.3225806451615</v>
      </c>
      <c r="I14" s="466">
        <f t="shared" si="7"/>
        <v>1784.3225806451612</v>
      </c>
      <c r="J14" s="466">
        <f t="shared" si="7"/>
        <v>1894.8387096774193</v>
      </c>
      <c r="K14" s="466">
        <f t="shared" si="7"/>
        <v>1545.5806451612902</v>
      </c>
      <c r="L14" s="466">
        <f t="shared" si="7"/>
        <v>2493.3225806451615</v>
      </c>
      <c r="M14" s="466">
        <f t="shared" si="7"/>
        <v>1790</v>
      </c>
      <c r="N14" s="466">
        <f t="shared" si="7"/>
        <v>2200.2903225806454</v>
      </c>
      <c r="O14" s="466">
        <f t="shared" si="7"/>
        <v>2648</v>
      </c>
      <c r="P14" s="466">
        <f t="shared" si="7"/>
        <v>3319.4193548387098</v>
      </c>
      <c r="Q14" s="466">
        <f t="shared" si="7"/>
        <v>1077.3225806451612</v>
      </c>
      <c r="R14" s="466">
        <f t="shared" si="7"/>
        <v>924</v>
      </c>
      <c r="S14" s="466">
        <f t="shared" si="7"/>
        <v>2233.2258064516127</v>
      </c>
      <c r="T14" s="466">
        <f t="shared" si="7"/>
        <v>4290.3870967741932</v>
      </c>
      <c r="U14" s="466">
        <f t="shared" si="7"/>
        <v>1345.7741935483871</v>
      </c>
      <c r="V14" s="476">
        <f t="shared" si="7"/>
        <v>1632.6129032258063</v>
      </c>
    </row>
    <row r="15" spans="1:22" ht="23.25" customHeight="1">
      <c r="A15" s="430" t="s">
        <v>5</v>
      </c>
      <c r="B15" s="467">
        <v>100</v>
      </c>
      <c r="C15" s="460">
        <f>C14/$B$14*100</f>
        <v>0.37742997650667676</v>
      </c>
      <c r="D15" s="460">
        <f t="shared" ref="D15:R15" si="8">D14/$B$14*100</f>
        <v>4.2853251938503485</v>
      </c>
      <c r="E15" s="460">
        <f t="shared" si="8"/>
        <v>3.9286648975666765</v>
      </c>
      <c r="F15" s="460">
        <f t="shared" si="8"/>
        <v>7.7184087838249082</v>
      </c>
      <c r="G15" s="460">
        <f t="shared" si="8"/>
        <v>6.4118209151440633</v>
      </c>
      <c r="H15" s="460">
        <f t="shared" si="8"/>
        <v>8.4605634745773024</v>
      </c>
      <c r="I15" s="460">
        <f t="shared" si="8"/>
        <v>4.2082567467224985</v>
      </c>
      <c r="J15" s="460">
        <f t="shared" si="8"/>
        <v>4.4689048216089882</v>
      </c>
      <c r="K15" s="460">
        <f t="shared" si="8"/>
        <v>3.645192998259303</v>
      </c>
      <c r="L15" s="460">
        <f t="shared" si="8"/>
        <v>5.8804062032111606</v>
      </c>
      <c r="M15" s="460">
        <f t="shared" si="8"/>
        <v>4.2216467237160842</v>
      </c>
      <c r="N15" s="460">
        <f t="shared" si="8"/>
        <v>5.1893007997468086</v>
      </c>
      <c r="O15" s="460">
        <f t="shared" si="8"/>
        <v>6.2452069968716151</v>
      </c>
      <c r="P15" s="460">
        <f t="shared" si="8"/>
        <v>7.828723935192512</v>
      </c>
      <c r="Q15" s="460">
        <f t="shared" si="8"/>
        <v>2.5408242139474866</v>
      </c>
      <c r="R15" s="460">
        <f t="shared" si="8"/>
        <v>2.1792187557059561</v>
      </c>
      <c r="S15" s="460">
        <f>S14/$B$14*100</f>
        <v>5.2669778821925473</v>
      </c>
      <c r="T15" s="460">
        <f>T14/$B$14*100</f>
        <v>10.118714318754488</v>
      </c>
      <c r="U15" s="460">
        <f>U14/$B$14*100</f>
        <v>3.1739571033827949</v>
      </c>
      <c r="V15" s="477">
        <f>V14/$B$14*100</f>
        <v>3.8504552592177816</v>
      </c>
    </row>
    <row r="16" spans="1:22" ht="23.25" customHeight="1">
      <c r="A16" s="425" t="s">
        <v>99</v>
      </c>
      <c r="B16" s="465">
        <f>SUM(C16:V16)</f>
        <v>1405563</v>
      </c>
      <c r="C16" s="506">
        <v>5332</v>
      </c>
      <c r="D16" s="506">
        <v>57633</v>
      </c>
      <c r="E16" s="506">
        <v>55432</v>
      </c>
      <c r="F16" s="506">
        <v>120029</v>
      </c>
      <c r="G16" s="506">
        <v>86635</v>
      </c>
      <c r="H16" s="506">
        <v>111435</v>
      </c>
      <c r="I16" s="506">
        <v>56404</v>
      </c>
      <c r="J16" s="506">
        <v>65489</v>
      </c>
      <c r="K16" s="506">
        <v>48986</v>
      </c>
      <c r="L16" s="506">
        <v>84913</v>
      </c>
      <c r="M16" s="506">
        <v>59950</v>
      </c>
      <c r="N16" s="506">
        <v>72713</v>
      </c>
      <c r="O16" s="506">
        <v>88648</v>
      </c>
      <c r="P16" s="506">
        <v>108245</v>
      </c>
      <c r="Q16" s="506">
        <v>36892</v>
      </c>
      <c r="R16" s="506">
        <v>31612</v>
      </c>
      <c r="S16" s="506">
        <v>76646</v>
      </c>
      <c r="T16" s="506">
        <v>142694</v>
      </c>
      <c r="U16" s="506">
        <v>44698</v>
      </c>
      <c r="V16" s="506">
        <v>51177</v>
      </c>
    </row>
    <row r="17" spans="1:22" ht="23.25" customHeight="1">
      <c r="A17" s="427" t="s">
        <v>4</v>
      </c>
      <c r="B17" s="466">
        <f>B16/30</f>
        <v>46852.1</v>
      </c>
      <c r="C17" s="466">
        <f>C16/30</f>
        <v>177.73333333333332</v>
      </c>
      <c r="D17" s="466">
        <f t="shared" ref="D17:V17" si="9">D16/30</f>
        <v>1921.1</v>
      </c>
      <c r="E17" s="466">
        <f t="shared" si="9"/>
        <v>1847.7333333333333</v>
      </c>
      <c r="F17" s="466">
        <f t="shared" si="9"/>
        <v>4000.9666666666667</v>
      </c>
      <c r="G17" s="466">
        <f t="shared" si="9"/>
        <v>2887.8333333333335</v>
      </c>
      <c r="H17" s="466">
        <f t="shared" si="9"/>
        <v>3714.5</v>
      </c>
      <c r="I17" s="466">
        <f t="shared" si="9"/>
        <v>1880.1333333333334</v>
      </c>
      <c r="J17" s="466">
        <f t="shared" si="9"/>
        <v>2182.9666666666667</v>
      </c>
      <c r="K17" s="466">
        <f t="shared" si="9"/>
        <v>1632.8666666666666</v>
      </c>
      <c r="L17" s="466">
        <f t="shared" si="9"/>
        <v>2830.4333333333334</v>
      </c>
      <c r="M17" s="466">
        <f t="shared" si="9"/>
        <v>1998.3333333333333</v>
      </c>
      <c r="N17" s="466">
        <f t="shared" si="9"/>
        <v>2423.7666666666669</v>
      </c>
      <c r="O17" s="466">
        <f t="shared" si="9"/>
        <v>2954.9333333333334</v>
      </c>
      <c r="P17" s="466">
        <f t="shared" si="9"/>
        <v>3608.1666666666665</v>
      </c>
      <c r="Q17" s="466">
        <f t="shared" si="9"/>
        <v>1229.7333333333333</v>
      </c>
      <c r="R17" s="466">
        <f t="shared" si="9"/>
        <v>1053.7333333333333</v>
      </c>
      <c r="S17" s="466">
        <f t="shared" si="9"/>
        <v>2554.8666666666668</v>
      </c>
      <c r="T17" s="466">
        <f t="shared" si="9"/>
        <v>4756.4666666666662</v>
      </c>
      <c r="U17" s="466">
        <f t="shared" si="9"/>
        <v>1489.9333333333334</v>
      </c>
      <c r="V17" s="476">
        <f t="shared" si="9"/>
        <v>1705.9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0.37934976945181392</v>
      </c>
      <c r="D18" s="453">
        <f t="shared" ref="D18:R18" si="10">D17/$B$17*100</f>
        <v>4.100349824234133</v>
      </c>
      <c r="E18" s="453">
        <f t="shared" si="10"/>
        <v>3.9437577682394886</v>
      </c>
      <c r="F18" s="453">
        <f t="shared" si="10"/>
        <v>8.5395674188919308</v>
      </c>
      <c r="G18" s="453">
        <f t="shared" si="10"/>
        <v>6.1637222949095847</v>
      </c>
      <c r="H18" s="453">
        <f t="shared" si="10"/>
        <v>7.9281398272436032</v>
      </c>
      <c r="I18" s="453">
        <f t="shared" si="10"/>
        <v>4.0129115521680641</v>
      </c>
      <c r="J18" s="453">
        <f t="shared" si="10"/>
        <v>4.6592717651218765</v>
      </c>
      <c r="K18" s="453">
        <f t="shared" si="10"/>
        <v>3.4851515015691219</v>
      </c>
      <c r="L18" s="453">
        <f t="shared" si="10"/>
        <v>6.041209109801553</v>
      </c>
      <c r="M18" s="453">
        <f t="shared" si="10"/>
        <v>4.2651948009445331</v>
      </c>
      <c r="N18" s="453">
        <f t="shared" si="10"/>
        <v>5.1732295172823992</v>
      </c>
      <c r="O18" s="453">
        <f t="shared" si="10"/>
        <v>6.3069389276752448</v>
      </c>
      <c r="P18" s="453">
        <f t="shared" si="10"/>
        <v>7.701184507560316</v>
      </c>
      <c r="Q18" s="453">
        <f t="shared" si="10"/>
        <v>2.624713371083331</v>
      </c>
      <c r="R18" s="453">
        <f t="shared" si="10"/>
        <v>2.2490631867799591</v>
      </c>
      <c r="S18" s="453">
        <f>S17/$B$17*100</f>
        <v>5.4530462170674667</v>
      </c>
      <c r="T18" s="453">
        <f>T17/$B$17*100</f>
        <v>10.152088522535099</v>
      </c>
      <c r="U18" s="453">
        <f>U17/$B$17*100</f>
        <v>3.1800780185591111</v>
      </c>
      <c r="V18" s="478">
        <f>V17/$B$17*100</f>
        <v>3.6410320988813734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51</vt:i4>
      </vt:variant>
    </vt:vector>
  </HeadingPairs>
  <TitlesOfParts>
    <vt:vector size="51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  <vt:lpstr>2022.1분기</vt:lpstr>
      <vt:lpstr>2022.2분기</vt:lpstr>
      <vt:lpstr>2022.3분기</vt:lpstr>
      <vt:lpstr>2022.4분기</vt:lpstr>
      <vt:lpstr>2023.1분기</vt:lpstr>
      <vt:lpstr>2023.2분기</vt:lpstr>
      <vt:lpstr>2023.3분기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2024-01-23T01:45:49Z</dcterms:modified>
</cp:coreProperties>
</file>